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0215" windowHeight="9030" activeTab="0"/>
  </bookViews>
  <sheets>
    <sheet name="xform" sheetId="1" r:id="rId1"/>
    <sheet name="Tr.Rec. AA-Cons" sheetId="2" r:id="rId2"/>
    <sheet name="Tr.Rec. AA-Mod" sheetId="3" r:id="rId3"/>
    <sheet name="Tr.Rec. totali" sheetId="4" r:id="rId4"/>
    <sheet name="Xf annue" sheetId="5" r:id="rId5"/>
    <sheet name="analisi a 12-2012" sheetId="6" r:id="rId6"/>
  </sheets>
  <definedNames/>
  <calcPr fullCalcOnLoad="1"/>
</workbook>
</file>

<file path=xl/sharedStrings.xml><?xml version="1.0" encoding="utf-8"?>
<sst xmlns="http://schemas.openxmlformats.org/spreadsheetml/2006/main" count="107" uniqueCount="69">
  <si>
    <t>Date</t>
  </si>
  <si>
    <t>mts 3-5</t>
  </si>
  <si>
    <t>dati di chiusura mensili</t>
  </si>
  <si>
    <t>performance mensile</t>
  </si>
  <si>
    <t>pesi AA conservativa</t>
  </si>
  <si>
    <t>performance AA conservativa</t>
  </si>
  <si>
    <t>totale</t>
  </si>
  <si>
    <t>performance benchmark</t>
  </si>
  <si>
    <t>perf.% AA</t>
  </si>
  <si>
    <t>perf.% Bm</t>
  </si>
  <si>
    <t>Benchmark</t>
  </si>
  <si>
    <t>Utile AA</t>
  </si>
  <si>
    <t>Utile Bm</t>
  </si>
  <si>
    <t>AA-Bm</t>
  </si>
  <si>
    <t>Data di partenza test</t>
  </si>
  <si>
    <t>Data di conclusione test</t>
  </si>
  <si>
    <t>N. mesi di test</t>
  </si>
  <si>
    <t>Capitale a inizio test</t>
  </si>
  <si>
    <t>Capitale a conclusione test</t>
  </si>
  <si>
    <t>Performance complessiva</t>
  </si>
  <si>
    <t>Performance media mensile (%)</t>
  </si>
  <si>
    <t>Performance media mensile (euro)</t>
  </si>
  <si>
    <t>Performance media 12m</t>
  </si>
  <si>
    <t>N. mesi in utile</t>
  </si>
  <si>
    <t>N. mesi in perdita</t>
  </si>
  <si>
    <t>N. mesi in utile / totale</t>
  </si>
  <si>
    <t>Utile medio mesi +</t>
  </si>
  <si>
    <t>Perdita media mesi -</t>
  </si>
  <si>
    <t>Max perdita mensile (%)</t>
  </si>
  <si>
    <t>Max perdita mensile (euro)</t>
  </si>
  <si>
    <t>N. mesi &lt;-3%</t>
  </si>
  <si>
    <t>N. mesi &lt;-5%</t>
  </si>
  <si>
    <t>Max utile mensile (%)</t>
  </si>
  <si>
    <t>Max utile mensile (euro)</t>
  </si>
  <si>
    <t>N. mesi &gt; 3%</t>
  </si>
  <si>
    <t>N. mesi &gt; 5%</t>
  </si>
  <si>
    <t>pesi AA moderata</t>
  </si>
  <si>
    <t>performance AA moderata</t>
  </si>
  <si>
    <t>AA Cons</t>
  </si>
  <si>
    <t>AA Mod</t>
  </si>
  <si>
    <t>Utile AA Cons</t>
  </si>
  <si>
    <t>Utile AA Mod</t>
  </si>
  <si>
    <t>AA Cons-Bm</t>
  </si>
  <si>
    <t>AA Mod-Bm</t>
  </si>
  <si>
    <t>Asset allocation Conservativa</t>
  </si>
  <si>
    <t>Asset allocation Moderata</t>
  </si>
  <si>
    <t>Volat. AA Cons</t>
  </si>
  <si>
    <t>Volat. AA Mod</t>
  </si>
  <si>
    <t>volat. Bm</t>
  </si>
  <si>
    <t>Dev. Standard: media</t>
  </si>
  <si>
    <t>Dev. Standard: mediana</t>
  </si>
  <si>
    <t>Dev. Standard: valore max</t>
  </si>
  <si>
    <t>Quartile: 1°</t>
  </si>
  <si>
    <t>Quartile: 3°</t>
  </si>
  <si>
    <t>N. max mesi consec. in perdita</t>
  </si>
  <si>
    <t>N. max mesi consec. in utile</t>
  </si>
  <si>
    <t>Massimo di periodo (2004-2008)</t>
  </si>
  <si>
    <t>Livello</t>
  </si>
  <si>
    <t>Minimo di periodo (2004-2008)</t>
  </si>
  <si>
    <t>Var.% max-min</t>
  </si>
  <si>
    <t>Var. max-min (in euro)</t>
  </si>
  <si>
    <t>Ritorno sopra precedente max</t>
  </si>
  <si>
    <t>AA-Cons</t>
  </si>
  <si>
    <t>AA-Mod</t>
  </si>
  <si>
    <t>Msci Wrld</t>
  </si>
  <si>
    <t>mts 10-15</t>
  </si>
  <si>
    <t>n.c.</t>
  </si>
  <si>
    <t>Performance annue in %</t>
  </si>
  <si>
    <t>Performance annue in euro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</si>
</sst>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  <numFmt numFmtId="173" formatCode="0.000"/>
    <numFmt numFmtId="174" formatCode="0.0%"/>
    <numFmt numFmtId="175" formatCode="0.000%"/>
    <numFmt numFmtId="176" formatCode="#,##0.0"/>
    <numFmt numFmtId="177" formatCode="0.00000"/>
    <numFmt numFmtId="178" formatCode="0.0000"/>
    <numFmt numFmtId="179" formatCode="mmm\-yyyy"/>
    <numFmt numFmtId="180" formatCode="#,##0.000"/>
  </numFmts>
  <fonts count="54">
    <font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.25"/>
      <color indexed="8"/>
      <name val="Arial"/>
      <family val="2"/>
    </font>
    <font>
      <sz val="15"/>
      <color indexed="8"/>
      <name val="Arial"/>
      <family val="2"/>
    </font>
    <font>
      <sz val="8.75"/>
      <color indexed="8"/>
      <name val="Arial"/>
      <family val="2"/>
    </font>
    <font>
      <sz val="14.75"/>
      <color indexed="8"/>
      <name val="Arial"/>
      <family val="2"/>
    </font>
    <font>
      <sz val="10.75"/>
      <color indexed="8"/>
      <name val="Arial"/>
      <family val="2"/>
    </font>
    <font>
      <sz val="5.75"/>
      <color indexed="8"/>
      <name val="Arial"/>
      <family val="2"/>
    </font>
    <font>
      <sz val="5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.25"/>
      <color indexed="8"/>
      <name val="Arial"/>
      <family val="2"/>
    </font>
    <font>
      <b/>
      <sz val="16.5"/>
      <color indexed="8"/>
      <name val="Arial"/>
      <family val="2"/>
    </font>
    <font>
      <b/>
      <sz val="1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71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14" fontId="0" fillId="0" borderId="0" xfId="0" applyNumberForma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center"/>
    </xf>
    <xf numFmtId="10" fontId="0" fillId="0" borderId="0" xfId="51" applyNumberFormat="1" applyFont="1" applyAlignment="1">
      <alignment/>
    </xf>
    <xf numFmtId="175" fontId="0" fillId="0" borderId="0" xfId="51" applyNumberFormat="1" applyFont="1" applyAlignment="1">
      <alignment/>
    </xf>
    <xf numFmtId="175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17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51" applyNumberFormat="1" applyAlignment="1">
      <alignment/>
    </xf>
    <xf numFmtId="14" fontId="0" fillId="0" borderId="0" xfId="0" applyNumberFormat="1" applyAlignment="1">
      <alignment horizontal="center"/>
    </xf>
    <xf numFmtId="10" fontId="0" fillId="0" borderId="0" xfId="51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74" fontId="0" fillId="0" borderId="0" xfId="51" applyNumberFormat="1" applyFont="1" applyAlignment="1">
      <alignment horizontal="center"/>
    </xf>
    <xf numFmtId="3" fontId="0" fillId="0" borderId="0" xfId="0" applyNumberFormat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center"/>
    </xf>
    <xf numFmtId="173" fontId="0" fillId="33" borderId="0" xfId="0" applyNumberFormat="1" applyFill="1" applyAlignment="1">
      <alignment/>
    </xf>
    <xf numFmtId="175" fontId="0" fillId="33" borderId="0" xfId="51" applyNumberFormat="1" applyFont="1" applyFill="1" applyAlignment="1">
      <alignment/>
    </xf>
    <xf numFmtId="175" fontId="0" fillId="33" borderId="0" xfId="0" applyNumberFormat="1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ill="1" applyAlignment="1">
      <alignment/>
    </xf>
    <xf numFmtId="0" fontId="2" fillId="34" borderId="0" xfId="0" applyFont="1" applyFill="1" applyAlignment="1">
      <alignment horizontal="center"/>
    </xf>
    <xf numFmtId="173" fontId="0" fillId="34" borderId="0" xfId="0" applyNumberFormat="1" applyFill="1" applyAlignment="1">
      <alignment/>
    </xf>
    <xf numFmtId="175" fontId="0" fillId="34" borderId="0" xfId="51" applyNumberFormat="1" applyFont="1" applyFill="1" applyAlignment="1">
      <alignment/>
    </xf>
    <xf numFmtId="175" fontId="0" fillId="34" borderId="0" xfId="0" applyNumberFormat="1" applyFill="1" applyAlignment="1">
      <alignment/>
    </xf>
    <xf numFmtId="0" fontId="5" fillId="33" borderId="0" xfId="0" applyFont="1" applyFill="1" applyAlignment="1">
      <alignment/>
    </xf>
    <xf numFmtId="0" fontId="5" fillId="34" borderId="0" xfId="0" applyFont="1" applyFill="1" applyAlignment="1">
      <alignment/>
    </xf>
    <xf numFmtId="0" fontId="0" fillId="35" borderId="0" xfId="0" applyFill="1" applyAlignment="1">
      <alignment/>
    </xf>
    <xf numFmtId="9" fontId="6" fillId="35" borderId="0" xfId="0" applyNumberFormat="1" applyFont="1" applyFill="1" applyAlignment="1">
      <alignment horizontal="center"/>
    </xf>
    <xf numFmtId="0" fontId="5" fillId="35" borderId="0" xfId="0" applyFont="1" applyFill="1" applyAlignment="1">
      <alignment horizontal="left"/>
    </xf>
    <xf numFmtId="173" fontId="0" fillId="0" borderId="0" xfId="51" applyNumberFormat="1" applyFont="1" applyAlignment="1">
      <alignment/>
    </xf>
    <xf numFmtId="180" fontId="0" fillId="0" borderId="0" xfId="0" applyNumberFormat="1" applyAlignment="1">
      <alignment/>
    </xf>
    <xf numFmtId="174" fontId="0" fillId="33" borderId="0" xfId="51" applyNumberFormat="1" applyFont="1" applyFill="1" applyAlignment="1">
      <alignment/>
    </xf>
    <xf numFmtId="174" fontId="0" fillId="34" borderId="0" xfId="51" applyNumberFormat="1" applyFont="1" applyFill="1" applyAlignment="1">
      <alignment/>
    </xf>
    <xf numFmtId="0" fontId="5" fillId="3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7"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  <dxf>
      <font>
        <b/>
        <i val="0"/>
        <color indexed="12"/>
      </font>
      <fill>
        <patternFill patternType="solid">
          <bgColor indexed="42"/>
        </patternFill>
      </fill>
    </dxf>
    <dxf>
      <font>
        <b/>
        <i val="0"/>
        <color indexed="12"/>
      </font>
      <fill>
        <patternFill patternType="solid">
          <bgColor indexed="4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875"/>
          <c:w val="0.869"/>
          <c:h val="0.96275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AA-Cons'!$D$1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AA-Cons'!$A$2:$A$104</c:f>
              <c:strCache/>
            </c:strRef>
          </c:cat>
          <c:val>
            <c:numRef>
              <c:f>'Tr.Rec. AA-Cons'!$D$2:$D$104</c:f>
              <c:numCache/>
            </c:numRef>
          </c:val>
          <c:smooth val="0"/>
        </c:ser>
        <c:ser>
          <c:idx val="3"/>
          <c:order val="1"/>
          <c:tx>
            <c:strRef>
              <c:f>'Tr.Rec. AA-Cons'!$E$1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AA-Cons'!$A$2:$A$104</c:f>
              <c:strCache/>
            </c:strRef>
          </c:cat>
          <c:val>
            <c:numRef>
              <c:f>'Tr.Rec. AA-Cons'!$E$2:$E$104</c:f>
              <c:numCache/>
            </c:numRef>
          </c:val>
          <c:smooth val="0"/>
        </c:ser>
        <c:marker val="1"/>
        <c:axId val="34176153"/>
        <c:axId val="39149922"/>
      </c:lineChart>
      <c:dateAx>
        <c:axId val="34176153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4992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9149922"/>
        <c:scaling>
          <c:orientation val="minMax"/>
          <c:min val="7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761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185"/>
          <c:w val="0.1065"/>
          <c:h val="0.07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575"/>
          <c:w val="0.98025"/>
          <c:h val="0.887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AA-Cons'!$H$1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AA-Cons'!$A$2:$A$104</c:f>
              <c:strCache/>
            </c:strRef>
          </c:cat>
          <c:val>
            <c:numRef>
              <c:f>'Tr.Rec. AA-Cons'!$H$2:$H$104</c:f>
              <c:numCache/>
            </c:numRef>
          </c:val>
          <c:smooth val="0"/>
        </c:ser>
        <c:marker val="1"/>
        <c:axId val="16804979"/>
        <c:axId val="17027084"/>
      </c:lineChart>
      <c:dateAx>
        <c:axId val="1680497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02708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70270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8049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195"/>
          <c:w val="0.869"/>
          <c:h val="0.96125"/>
        </c:manualLayout>
      </c:layout>
      <c:lineChart>
        <c:grouping val="standard"/>
        <c:varyColors val="0"/>
        <c:ser>
          <c:idx val="2"/>
          <c:order val="0"/>
          <c:tx>
            <c:strRef>
              <c:f>'Tr.Rec. AA-Mod'!$D$1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AA-Mod'!$A$2:$A$104</c:f>
              <c:strCache/>
            </c:strRef>
          </c:cat>
          <c:val>
            <c:numRef>
              <c:f>'Tr.Rec. AA-Mod'!$D$2:$D$104</c:f>
              <c:numCache/>
            </c:numRef>
          </c:val>
          <c:smooth val="0"/>
        </c:ser>
        <c:ser>
          <c:idx val="3"/>
          <c:order val="1"/>
          <c:tx>
            <c:strRef>
              <c:f>'Tr.Rec. AA-Mod'!$E$1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AA-Mod'!$A$2:$A$104</c:f>
              <c:strCache/>
            </c:strRef>
          </c:cat>
          <c:val>
            <c:numRef>
              <c:f>'Tr.Rec. AA-Mod'!$E$2:$E$104</c:f>
              <c:numCache/>
            </c:numRef>
          </c:val>
          <c:smooth val="0"/>
        </c:ser>
        <c:marker val="1"/>
        <c:axId val="19026029"/>
        <c:axId val="37016534"/>
      </c:lineChart>
      <c:dateAx>
        <c:axId val="1902602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016534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7016534"/>
        <c:scaling>
          <c:orientation val="minMax"/>
          <c:min val="7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2602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155"/>
          <c:w val="0.1065"/>
          <c:h val="0.0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75"/>
          <c:y val="0.09775"/>
          <c:w val="0.98075"/>
          <c:h val="0.88575"/>
        </c:manualLayout>
      </c:layout>
      <c:lineChart>
        <c:grouping val="standard"/>
        <c:varyColors val="0"/>
        <c:ser>
          <c:idx val="6"/>
          <c:order val="0"/>
          <c:tx>
            <c:strRef>
              <c:f>'Tr.Rec. AA-Mod'!$H$1</c:f>
              <c:strCache>
                <c:ptCount val="1"/>
                <c:pt idx="0">
                  <c:v>AA-Bm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AA-Mod'!$A$2:$A$104</c:f>
              <c:strCache/>
            </c:strRef>
          </c:cat>
          <c:val>
            <c:numRef>
              <c:f>'Tr.Rec. AA-Mod'!$H$2:$H$104</c:f>
              <c:numCache/>
            </c:numRef>
          </c:val>
          <c:smooth val="0"/>
        </c:ser>
        <c:marker val="1"/>
        <c:axId val="64713351"/>
        <c:axId val="45549248"/>
      </c:lineChart>
      <c:dateAx>
        <c:axId val="6471335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549248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4554924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71335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5"/>
          <c:y val="0.0205"/>
          <c:w val="0.8735"/>
          <c:h val="0.96"/>
        </c:manualLayout>
      </c:layout>
      <c:lineChart>
        <c:grouping val="standard"/>
        <c:varyColors val="0"/>
        <c:ser>
          <c:idx val="0"/>
          <c:order val="0"/>
          <c:tx>
            <c:strRef>
              <c:f>'Tr.Rec. totali'!$B$1</c:f>
              <c:strCache>
                <c:ptCount val="1"/>
                <c:pt idx="0">
                  <c:v>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totali'!$A$2:$A$150</c:f>
              <c:strCache/>
            </c:strRef>
          </c:cat>
          <c:val>
            <c:numRef>
              <c:f>'Tr.Rec. totali'!$B$2:$B$150</c:f>
              <c:numCache/>
            </c:numRef>
          </c:val>
          <c:smooth val="0"/>
        </c:ser>
        <c:ser>
          <c:idx val="1"/>
          <c:order val="1"/>
          <c:tx>
            <c:strRef>
              <c:f>'Tr.Rec. totali'!$C$1</c:f>
              <c:strCache>
                <c:ptCount val="1"/>
                <c:pt idx="0">
                  <c:v>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totali'!$A$2:$A$150</c:f>
              <c:strCache/>
            </c:strRef>
          </c:cat>
          <c:val>
            <c:numRef>
              <c:f>'Tr.Rec. totali'!$C$2:$C$150</c:f>
              <c:numCache/>
            </c:numRef>
          </c:val>
          <c:smooth val="0"/>
        </c:ser>
        <c:ser>
          <c:idx val="2"/>
          <c:order val="2"/>
          <c:tx>
            <c:strRef>
              <c:f>'Tr.Rec. totali'!$D$1</c:f>
              <c:strCache>
                <c:ptCount val="1"/>
                <c:pt idx="0">
                  <c:v>Benchmark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totali'!$A$2:$A$150</c:f>
              <c:strCache/>
            </c:strRef>
          </c:cat>
          <c:val>
            <c:numRef>
              <c:f>'Tr.Rec. totali'!$D$2:$D$150</c:f>
              <c:numCache/>
            </c:numRef>
          </c:val>
          <c:smooth val="0"/>
        </c:ser>
        <c:marker val="1"/>
        <c:axId val="7290049"/>
        <c:axId val="65610442"/>
      </c:lineChart>
      <c:dateAx>
        <c:axId val="72900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610442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65610442"/>
        <c:scaling>
          <c:orientation val="minMax"/>
          <c:min val="7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2900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9"/>
          <c:y val="0.4015"/>
          <c:w val="0.1"/>
          <c:h val="0.1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Sovraperformance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225"/>
          <c:w val="0.86875"/>
          <c:h val="0.88075"/>
        </c:manualLayout>
      </c:layout>
      <c:lineChart>
        <c:grouping val="standard"/>
        <c:varyColors val="0"/>
        <c:ser>
          <c:idx val="6"/>
          <c:order val="0"/>
          <c:tx>
            <c:strRef>
              <c:f>'Tr.Rec. totali'!$H$1</c:f>
              <c:strCache>
                <c:ptCount val="1"/>
                <c:pt idx="0">
                  <c:v>AA Cons-Bm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totali'!$A$2:$A$100</c:f>
              <c:strCache/>
            </c:strRef>
          </c:cat>
          <c:val>
            <c:numRef>
              <c:f>'Tr.Rec. totali'!$H$2:$H$150</c:f>
              <c:numCache/>
            </c:numRef>
          </c:val>
          <c:smooth val="0"/>
        </c:ser>
        <c:ser>
          <c:idx val="7"/>
          <c:order val="1"/>
          <c:tx>
            <c:strRef>
              <c:f>'Tr.Rec. totali'!$I$1</c:f>
              <c:strCache>
                <c:ptCount val="1"/>
                <c:pt idx="0">
                  <c:v>AA Mod-Bm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'Tr.Rec. totali'!$A$2:$A$100</c:f>
              <c:strCache/>
            </c:strRef>
          </c:cat>
          <c:val>
            <c:numRef>
              <c:f>'Tr.Rec. totali'!$I$2:$I$150</c:f>
              <c:numCache/>
            </c:numRef>
          </c:val>
          <c:smooth val="0"/>
        </c:ser>
        <c:marker val="1"/>
        <c:axId val="53623067"/>
        <c:axId val="12845556"/>
      </c:lineChart>
      <c:dateAx>
        <c:axId val="5362306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84555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1284555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62306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8925"/>
          <c:y val="0.464"/>
          <c:w val="0.10875"/>
          <c:h val="0.0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Volatilità a confronto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925"/>
          <c:y val="0.1095"/>
          <c:w val="0.808"/>
          <c:h val="0.8725"/>
        </c:manualLayout>
      </c:layout>
      <c:lineChart>
        <c:grouping val="standard"/>
        <c:varyColors val="0"/>
        <c:ser>
          <c:idx val="8"/>
          <c:order val="0"/>
          <c:tx>
            <c:strRef>
              <c:f>'Tr.Rec. totali'!$J$1</c:f>
              <c:strCache>
                <c:ptCount val="1"/>
                <c:pt idx="0">
                  <c:v>Volat. AA Cons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0000FF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totali'!$A$2:$A$150</c:f>
              <c:strCache/>
            </c:strRef>
          </c:cat>
          <c:val>
            <c:numRef>
              <c:f>'Tr.Rec. totali'!$J$2:$J$150</c:f>
              <c:numCache/>
            </c:numRef>
          </c:val>
          <c:smooth val="0"/>
        </c:ser>
        <c:ser>
          <c:idx val="9"/>
          <c:order val="1"/>
          <c:tx>
            <c:strRef>
              <c:f>'Tr.Rec. totali'!$K$1</c:f>
              <c:strCache>
                <c:ptCount val="1"/>
                <c:pt idx="0">
                  <c:v>Volat. AA Mod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339966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totali'!$A$2:$A$150</c:f>
              <c:strCache/>
            </c:strRef>
          </c:cat>
          <c:val>
            <c:numRef>
              <c:f>'Tr.Rec. totali'!$K$2:$K$150</c:f>
              <c:numCache/>
            </c:numRef>
          </c:val>
          <c:smooth val="0"/>
        </c:ser>
        <c:ser>
          <c:idx val="10"/>
          <c:order val="2"/>
          <c:tx>
            <c:strRef>
              <c:f>'Tr.Rec. totali'!$L$1</c:f>
              <c:strCache>
                <c:ptCount val="1"/>
                <c:pt idx="0">
                  <c:v>volat. Bm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'Tr.Rec. totali'!$A$2:$A$150</c:f>
              <c:strCache/>
            </c:strRef>
          </c:cat>
          <c:val>
            <c:numRef>
              <c:f>'Tr.Rec. totali'!$L$2:$L$150</c:f>
              <c:numCache/>
            </c:numRef>
          </c:val>
          <c:smooth val="0"/>
        </c:ser>
        <c:marker val="1"/>
        <c:axId val="48501141"/>
        <c:axId val="33857086"/>
      </c:lineChart>
      <c:dateAx>
        <c:axId val="48501141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086"/>
        <c:crosses val="autoZero"/>
        <c:auto val="0"/>
        <c:baseTimeUnit val="months"/>
        <c:majorUnit val="3"/>
        <c:majorTimeUnit val="months"/>
        <c:minorUnit val="1"/>
        <c:minorTimeUnit val="months"/>
        <c:noMultiLvlLbl val="0"/>
      </c:dateAx>
      <c:valAx>
        <c:axId val="3385708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775"/>
          <c:y val="0.385"/>
          <c:w val="0.17125"/>
          <c:h val="0.23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775"/>
          <c:w val="0.90575"/>
          <c:h val="0.94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annue'!$B$4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annue'!$A$5:$A$17</c:f>
              <c:numCache/>
            </c:numRef>
          </c:cat>
          <c:val>
            <c:numRef>
              <c:f>'Xf annue'!$B$5:$B$17</c:f>
              <c:numCache/>
            </c:numRef>
          </c:val>
        </c:ser>
        <c:ser>
          <c:idx val="1"/>
          <c:order val="1"/>
          <c:tx>
            <c:strRef>
              <c:f>'Xf annue'!$C$4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annue'!$A$5:$A$17</c:f>
              <c:numCache/>
            </c:numRef>
          </c:cat>
          <c:val>
            <c:numRef>
              <c:f>'Xf annue'!$C$5:$C$17</c:f>
              <c:numCache/>
            </c:numRef>
          </c:val>
        </c:ser>
        <c:ser>
          <c:idx val="2"/>
          <c:order val="2"/>
          <c:tx>
            <c:strRef>
              <c:f>'Xf annue'!$D$4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annue'!$A$5:$A$17</c:f>
              <c:numCache/>
            </c:numRef>
          </c:cat>
          <c:val>
            <c:numRef>
              <c:f>'Xf annue'!$D$5:$D$17</c:f>
              <c:numCache/>
            </c:numRef>
          </c:val>
        </c:ser>
        <c:axId val="36278319"/>
        <c:axId val="58069416"/>
      </c:barChart>
      <c:catAx>
        <c:axId val="36278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069416"/>
        <c:crosses val="autoZero"/>
        <c:auto val="1"/>
        <c:lblOffset val="100"/>
        <c:tickLblSkip val="1"/>
        <c:noMultiLvlLbl val="0"/>
      </c:catAx>
      <c:valAx>
        <c:axId val="58069416"/>
        <c:scaling>
          <c:orientation val="minMax"/>
          <c:min val="-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575"/>
          <c:y val="0.3935"/>
          <c:w val="0.0722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75"/>
          <c:y val="0.02375"/>
          <c:w val="0.9055"/>
          <c:h val="0.9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'Xf annue'!$B$23</c:f>
              <c:strCache>
                <c:ptCount val="1"/>
                <c:pt idx="0">
                  <c:v>AA-Cons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annue'!$A$24:$A$36</c:f>
              <c:numCache/>
            </c:numRef>
          </c:cat>
          <c:val>
            <c:numRef>
              <c:f>'Xf annue'!$B$24:$B$36</c:f>
              <c:numCache/>
            </c:numRef>
          </c:val>
        </c:ser>
        <c:ser>
          <c:idx val="1"/>
          <c:order val="1"/>
          <c:tx>
            <c:strRef>
              <c:f>'Xf annue'!$C$23</c:f>
              <c:strCache>
                <c:ptCount val="1"/>
                <c:pt idx="0">
                  <c:v>AA-Mod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annue'!$A$24:$A$36</c:f>
              <c:numCache/>
            </c:numRef>
          </c:cat>
          <c:val>
            <c:numRef>
              <c:f>'Xf annue'!$C$24:$C$36</c:f>
              <c:numCache/>
            </c:numRef>
          </c:val>
        </c:ser>
        <c:ser>
          <c:idx val="2"/>
          <c:order val="2"/>
          <c:tx>
            <c:strRef>
              <c:f>'Xf annue'!$D$23</c:f>
              <c:strCache>
                <c:ptCount val="1"/>
                <c:pt idx="0">
                  <c:v>Benchmark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'Xf annue'!$A$24:$A$36</c:f>
              <c:numCache/>
            </c:numRef>
          </c:cat>
          <c:val>
            <c:numRef>
              <c:f>'Xf annue'!$D$24:$D$36</c:f>
              <c:numCache/>
            </c:numRef>
          </c:val>
        </c:ser>
        <c:axId val="52862697"/>
        <c:axId val="6002226"/>
      </c:barChart>
      <c:catAx>
        <c:axId val="528626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2226"/>
        <c:crosses val="autoZero"/>
        <c:auto val="1"/>
        <c:lblOffset val="100"/>
        <c:tickLblSkip val="1"/>
        <c:noMultiLvlLbl val="0"/>
      </c:catAx>
      <c:valAx>
        <c:axId val="6002226"/>
        <c:scaling>
          <c:orientation val="minMax"/>
          <c:min val="-3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69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65"/>
          <c:y val="0.40975"/>
          <c:w val="0.0725"/>
          <c:h val="0.1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457200</xdr:colOff>
      <xdr:row>1</xdr:row>
      <xdr:rowOff>0</xdr:rowOff>
    </xdr:from>
    <xdr:to>
      <xdr:col>23</xdr:col>
      <xdr:colOff>76200</xdr:colOff>
      <xdr:row>28</xdr:row>
      <xdr:rowOff>152400</xdr:rowOff>
    </xdr:to>
    <xdr:graphicFrame>
      <xdr:nvGraphicFramePr>
        <xdr:cNvPr id="1" name="Grafico 1"/>
        <xdr:cNvGraphicFramePr/>
      </xdr:nvGraphicFramePr>
      <xdr:xfrm>
        <a:off x="6200775" y="161925"/>
        <a:ext cx="87630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533400</xdr:colOff>
      <xdr:row>29</xdr:row>
      <xdr:rowOff>104775</xdr:rowOff>
    </xdr:from>
    <xdr:to>
      <xdr:col>22</xdr:col>
      <xdr:colOff>495300</xdr:colOff>
      <xdr:row>60</xdr:row>
      <xdr:rowOff>9525</xdr:rowOff>
    </xdr:to>
    <xdr:graphicFrame>
      <xdr:nvGraphicFramePr>
        <xdr:cNvPr id="2" name="Grafico 2"/>
        <xdr:cNvGraphicFramePr/>
      </xdr:nvGraphicFramePr>
      <xdr:xfrm>
        <a:off x="6276975" y="4800600"/>
        <a:ext cx="8496300" cy="4924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66675</xdr:rowOff>
    </xdr:from>
    <xdr:to>
      <xdr:col>22</xdr:col>
      <xdr:colOff>323850</xdr:colOff>
      <xdr:row>28</xdr:row>
      <xdr:rowOff>66675</xdr:rowOff>
    </xdr:to>
    <xdr:graphicFrame>
      <xdr:nvGraphicFramePr>
        <xdr:cNvPr id="1" name="Grafico 1"/>
        <xdr:cNvGraphicFramePr/>
      </xdr:nvGraphicFramePr>
      <xdr:xfrm>
        <a:off x="5838825" y="228600"/>
        <a:ext cx="8763000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29</xdr:row>
      <xdr:rowOff>66675</xdr:rowOff>
    </xdr:from>
    <xdr:to>
      <xdr:col>22</xdr:col>
      <xdr:colOff>257175</xdr:colOff>
      <xdr:row>59</xdr:row>
      <xdr:rowOff>95250</xdr:rowOff>
    </xdr:to>
    <xdr:graphicFrame>
      <xdr:nvGraphicFramePr>
        <xdr:cNvPr id="2" name="Grafico 2"/>
        <xdr:cNvGraphicFramePr/>
      </xdr:nvGraphicFramePr>
      <xdr:xfrm>
        <a:off x="5895975" y="4762500"/>
        <a:ext cx="8639175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209550</xdr:colOff>
      <xdr:row>1</xdr:row>
      <xdr:rowOff>133350</xdr:rowOff>
    </xdr:from>
    <xdr:to>
      <xdr:col>18</xdr:col>
      <xdr:colOff>457200</xdr:colOff>
      <xdr:row>32</xdr:row>
      <xdr:rowOff>85725</xdr:rowOff>
    </xdr:to>
    <xdr:graphicFrame>
      <xdr:nvGraphicFramePr>
        <xdr:cNvPr id="1" name="Grafico 1"/>
        <xdr:cNvGraphicFramePr/>
      </xdr:nvGraphicFramePr>
      <xdr:xfrm>
        <a:off x="3028950" y="295275"/>
        <a:ext cx="9324975" cy="4972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238125</xdr:colOff>
      <xdr:row>33</xdr:row>
      <xdr:rowOff>76200</xdr:rowOff>
    </xdr:from>
    <xdr:to>
      <xdr:col>18</xdr:col>
      <xdr:colOff>361950</xdr:colOff>
      <xdr:row>64</xdr:row>
      <xdr:rowOff>47625</xdr:rowOff>
    </xdr:to>
    <xdr:graphicFrame>
      <xdr:nvGraphicFramePr>
        <xdr:cNvPr id="2" name="Grafico 2"/>
        <xdr:cNvGraphicFramePr/>
      </xdr:nvGraphicFramePr>
      <xdr:xfrm>
        <a:off x="3057525" y="5419725"/>
        <a:ext cx="9201150" cy="4991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238125</xdr:colOff>
      <xdr:row>65</xdr:row>
      <xdr:rowOff>9525</xdr:rowOff>
    </xdr:from>
    <xdr:to>
      <xdr:col>18</xdr:col>
      <xdr:colOff>371475</xdr:colOff>
      <xdr:row>92</xdr:row>
      <xdr:rowOff>152400</xdr:rowOff>
    </xdr:to>
    <xdr:graphicFrame>
      <xdr:nvGraphicFramePr>
        <xdr:cNvPr id="3" name="Grafico 3"/>
        <xdr:cNvGraphicFramePr/>
      </xdr:nvGraphicFramePr>
      <xdr:xfrm>
        <a:off x="3057525" y="10534650"/>
        <a:ext cx="9210675" cy="4514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0</xdr:row>
      <xdr:rowOff>19050</xdr:rowOff>
    </xdr:from>
    <xdr:to>
      <xdr:col>20</xdr:col>
      <xdr:colOff>19050</xdr:colOff>
      <xdr:row>18</xdr:row>
      <xdr:rowOff>95250</xdr:rowOff>
    </xdr:to>
    <xdr:graphicFrame>
      <xdr:nvGraphicFramePr>
        <xdr:cNvPr id="1" name="Grafico 1"/>
        <xdr:cNvGraphicFramePr/>
      </xdr:nvGraphicFramePr>
      <xdr:xfrm>
        <a:off x="2876550" y="19050"/>
        <a:ext cx="9572625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200025</xdr:colOff>
      <xdr:row>18</xdr:row>
      <xdr:rowOff>133350</xdr:rowOff>
    </xdr:from>
    <xdr:to>
      <xdr:col>19</xdr:col>
      <xdr:colOff>590550</xdr:colOff>
      <xdr:row>40</xdr:row>
      <xdr:rowOff>142875</xdr:rowOff>
    </xdr:to>
    <xdr:graphicFrame>
      <xdr:nvGraphicFramePr>
        <xdr:cNvPr id="2" name="Grafico 2"/>
        <xdr:cNvGraphicFramePr/>
      </xdr:nvGraphicFramePr>
      <xdr:xfrm>
        <a:off x="2876550" y="3048000"/>
        <a:ext cx="953452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5"/>
  <sheetViews>
    <sheetView tabSelected="1" zoomScalePageLayoutView="0" workbookViewId="0" topLeftCell="A1">
      <pane xSplit="1" ySplit="3" topLeftCell="B14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165" sqref="B165:D165"/>
    </sheetView>
  </sheetViews>
  <sheetFormatPr defaultColWidth="9.140625" defaultRowHeight="12.75"/>
  <cols>
    <col min="1" max="1" width="11.00390625" style="0" customWidth="1"/>
    <col min="2" max="4" width="9.140625" style="2" customWidth="1"/>
    <col min="5" max="5" width="4.7109375" style="0" customWidth="1"/>
    <col min="9" max="9" width="4.7109375" style="0" customWidth="1"/>
    <col min="14" max="14" width="4.7109375" style="0" customWidth="1"/>
    <col min="15" max="17" width="9.140625" style="40" customWidth="1"/>
    <col min="18" max="18" width="2.7109375" style="22" customWidth="1"/>
    <col min="19" max="22" width="9.140625" style="22" customWidth="1"/>
    <col min="23" max="23" width="4.7109375" style="0" customWidth="1"/>
    <col min="24" max="26" width="9.140625" style="41" customWidth="1"/>
    <col min="27" max="27" width="2.7109375" style="28" customWidth="1"/>
    <col min="28" max="31" width="9.140625" style="28" customWidth="1"/>
  </cols>
  <sheetData>
    <row r="1" spans="2:31" ht="12.75">
      <c r="B1" s="43" t="s">
        <v>2</v>
      </c>
      <c r="C1" s="43"/>
      <c r="D1" s="43"/>
      <c r="F1" s="43" t="s">
        <v>3</v>
      </c>
      <c r="G1" s="43"/>
      <c r="H1" s="43"/>
      <c r="J1" s="43" t="s">
        <v>7</v>
      </c>
      <c r="K1" s="43"/>
      <c r="L1" s="43"/>
      <c r="M1" s="43"/>
      <c r="O1" s="44" t="s">
        <v>4</v>
      </c>
      <c r="P1" s="44"/>
      <c r="Q1" s="44"/>
      <c r="R1" s="33"/>
      <c r="S1" s="44" t="s">
        <v>5</v>
      </c>
      <c r="T1" s="44"/>
      <c r="U1" s="44"/>
      <c r="V1" s="44"/>
      <c r="X1" s="42" t="s">
        <v>36</v>
      </c>
      <c r="Y1" s="42"/>
      <c r="Z1" s="42"/>
      <c r="AA1" s="34"/>
      <c r="AB1" s="42" t="s">
        <v>37</v>
      </c>
      <c r="AC1" s="42"/>
      <c r="AD1" s="42"/>
      <c r="AE1" s="42"/>
    </row>
    <row r="2" spans="2:26" ht="12.75">
      <c r="B2"/>
      <c r="C2"/>
      <c r="D2"/>
      <c r="J2" s="36">
        <v>0.6</v>
      </c>
      <c r="K2" s="36">
        <v>0.3</v>
      </c>
      <c r="L2" s="36">
        <v>0.1</v>
      </c>
      <c r="M2" s="36">
        <f>SUM(J2:L2)</f>
        <v>0.9999999999999999</v>
      </c>
      <c r="O2" s="22"/>
      <c r="P2" s="22"/>
      <c r="Q2" s="22"/>
      <c r="X2" s="28"/>
      <c r="Y2" s="28"/>
      <c r="Z2" s="28"/>
    </row>
    <row r="3" spans="1:31" s="3" customFormat="1" ht="12.75">
      <c r="A3" s="3" t="s">
        <v>0</v>
      </c>
      <c r="B3" s="14" t="s">
        <v>64</v>
      </c>
      <c r="C3" s="14" t="s">
        <v>1</v>
      </c>
      <c r="D3" s="14" t="s">
        <v>65</v>
      </c>
      <c r="F3" s="14" t="s">
        <v>64</v>
      </c>
      <c r="G3" s="14" t="s">
        <v>1</v>
      </c>
      <c r="H3" s="14" t="s">
        <v>65</v>
      </c>
      <c r="J3" s="14" t="s">
        <v>64</v>
      </c>
      <c r="K3" s="14" t="s">
        <v>1</v>
      </c>
      <c r="L3" s="14" t="s">
        <v>65</v>
      </c>
      <c r="M3" s="14" t="s">
        <v>6</v>
      </c>
      <c r="O3" s="23" t="s">
        <v>64</v>
      </c>
      <c r="P3" s="23" t="s">
        <v>1</v>
      </c>
      <c r="Q3" s="23" t="s">
        <v>65</v>
      </c>
      <c r="R3" s="21"/>
      <c r="S3" s="23" t="s">
        <v>64</v>
      </c>
      <c r="T3" s="23" t="s">
        <v>1</v>
      </c>
      <c r="U3" s="23" t="s">
        <v>65</v>
      </c>
      <c r="V3" s="23" t="s">
        <v>6</v>
      </c>
      <c r="X3" s="29" t="s">
        <v>64</v>
      </c>
      <c r="Y3" s="29" t="s">
        <v>1</v>
      </c>
      <c r="Z3" s="29" t="s">
        <v>65</v>
      </c>
      <c r="AA3" s="27"/>
      <c r="AB3" s="29" t="s">
        <v>64</v>
      </c>
      <c r="AC3" s="29" t="s">
        <v>1</v>
      </c>
      <c r="AD3" s="29" t="s">
        <v>65</v>
      </c>
      <c r="AE3" s="29" t="s">
        <v>6</v>
      </c>
    </row>
    <row r="4" spans="1:31" ht="12.75">
      <c r="A4" s="1">
        <v>38686</v>
      </c>
      <c r="B4" s="2">
        <v>22.29</v>
      </c>
      <c r="C4" s="2">
        <v>106.88</v>
      </c>
      <c r="D4" s="2">
        <v>117.31</v>
      </c>
      <c r="F4" s="4"/>
      <c r="G4" s="4"/>
      <c r="H4" s="4"/>
      <c r="J4" s="5"/>
      <c r="K4" s="5"/>
      <c r="L4" s="5"/>
      <c r="M4" s="6"/>
      <c r="O4" s="24"/>
      <c r="P4" s="24"/>
      <c r="Q4" s="24"/>
      <c r="S4" s="25"/>
      <c r="T4" s="25"/>
      <c r="U4" s="25"/>
      <c r="V4" s="26"/>
      <c r="X4" s="30"/>
      <c r="Y4" s="30"/>
      <c r="Z4" s="30"/>
      <c r="AB4" s="31"/>
      <c r="AC4" s="31"/>
      <c r="AD4" s="31"/>
      <c r="AE4" s="32"/>
    </row>
    <row r="5" spans="1:31" ht="12.75">
      <c r="A5" s="1">
        <v>38716</v>
      </c>
      <c r="B5" s="2">
        <v>22.74</v>
      </c>
      <c r="C5" s="2">
        <v>107.28</v>
      </c>
      <c r="D5" s="2">
        <v>119.21</v>
      </c>
      <c r="F5" s="4">
        <f aca="true" t="shared" si="0" ref="F5:F53">+B5/B4-1</f>
        <v>0.020188425302826385</v>
      </c>
      <c r="G5" s="4">
        <f aca="true" t="shared" si="1" ref="G5:G53">+C5/C4-1</f>
        <v>0.0037425149700598404</v>
      </c>
      <c r="H5" s="4">
        <f aca="true" t="shared" si="2" ref="H5:H53">+D5/D4-1</f>
        <v>0.01619640269371736</v>
      </c>
      <c r="J5" s="5"/>
      <c r="K5" s="5"/>
      <c r="L5" s="5"/>
      <c r="M5" s="6"/>
      <c r="O5" s="40">
        <v>1</v>
      </c>
      <c r="P5" s="40">
        <v>0</v>
      </c>
      <c r="Q5" s="40">
        <v>0</v>
      </c>
      <c r="S5" s="25"/>
      <c r="T5" s="25"/>
      <c r="U5" s="25"/>
      <c r="V5" s="26"/>
      <c r="X5" s="41">
        <v>1</v>
      </c>
      <c r="Y5" s="41">
        <v>0</v>
      </c>
      <c r="Z5" s="41">
        <v>0</v>
      </c>
      <c r="AB5" s="31"/>
      <c r="AC5" s="31"/>
      <c r="AD5" s="31"/>
      <c r="AE5" s="32"/>
    </row>
    <row r="6" spans="1:31" ht="12.75">
      <c r="A6" s="1">
        <v>38748</v>
      </c>
      <c r="B6" s="2">
        <v>22.93</v>
      </c>
      <c r="C6" s="2">
        <v>106.9</v>
      </c>
      <c r="D6" s="2">
        <v>117.7</v>
      </c>
      <c r="F6" s="4">
        <f t="shared" si="0"/>
        <v>0.008355321020228734</v>
      </c>
      <c r="G6" s="4">
        <f t="shared" si="1"/>
        <v>-0.0035421327367635147</v>
      </c>
      <c r="H6" s="4">
        <f t="shared" si="2"/>
        <v>-0.012666722590386592</v>
      </c>
      <c r="J6" s="5">
        <f>J$2*F6</f>
        <v>0.005013192612137241</v>
      </c>
      <c r="K6" s="5">
        <f>K$2*G6</f>
        <v>-0.0010626398210290544</v>
      </c>
      <c r="L6" s="5">
        <f>L$2*H6</f>
        <v>-0.0012666722590386594</v>
      </c>
      <c r="M6" s="6">
        <f aca="true" t="shared" si="3" ref="M6:M54">SUM(J6:L6)</f>
        <v>0.002683880532069527</v>
      </c>
      <c r="O6" s="40">
        <v>0.751</v>
      </c>
      <c r="P6" s="40">
        <v>0.193</v>
      </c>
      <c r="Q6" s="40">
        <v>0.056</v>
      </c>
      <c r="S6" s="25">
        <f aca="true" t="shared" si="4" ref="S6:S54">+O5*F6</f>
        <v>0.008355321020228734</v>
      </c>
      <c r="T6" s="25">
        <f aca="true" t="shared" si="5" ref="T6:T54">+P5*G6</f>
        <v>0</v>
      </c>
      <c r="U6" s="25">
        <f aca="true" t="shared" si="6" ref="U6:U54">+Q5*H6</f>
        <v>0</v>
      </c>
      <c r="V6" s="26">
        <f aca="true" t="shared" si="7" ref="V6:V54">SUM(S6:U6)</f>
        <v>0.008355321020228734</v>
      </c>
      <c r="X6" s="41">
        <v>0.989</v>
      </c>
      <c r="Y6" s="41">
        <v>0.011</v>
      </c>
      <c r="Z6" s="41">
        <v>0</v>
      </c>
      <c r="AB6" s="31">
        <f aca="true" t="shared" si="8" ref="AB6:AB13">+X5*F6</f>
        <v>0.008355321020228734</v>
      </c>
      <c r="AC6" s="31">
        <f aca="true" t="shared" si="9" ref="AC6:AC13">+Y5*G6</f>
        <v>0</v>
      </c>
      <c r="AD6" s="31">
        <f aca="true" t="shared" si="10" ref="AD6:AD13">+Z5*H6</f>
        <v>0</v>
      </c>
      <c r="AE6" s="32">
        <f aca="true" t="shared" si="11" ref="AE6:AE13">SUM(AB6:AD6)</f>
        <v>0.008355321020228734</v>
      </c>
    </row>
    <row r="7" spans="1:31" ht="12.75">
      <c r="A7" s="1">
        <v>38776</v>
      </c>
      <c r="B7" s="2">
        <v>23.5</v>
      </c>
      <c r="C7" s="2">
        <v>106.98</v>
      </c>
      <c r="D7" s="2">
        <v>117.78</v>
      </c>
      <c r="F7" s="4">
        <f t="shared" si="0"/>
        <v>0.024858264282599185</v>
      </c>
      <c r="G7" s="4">
        <f t="shared" si="1"/>
        <v>0.0007483629560336436</v>
      </c>
      <c r="H7" s="4">
        <f t="shared" si="2"/>
        <v>0.0006796941376381316</v>
      </c>
      <c r="J7" s="5">
        <f aca="true" t="shared" si="12" ref="J7:J70">J$2*F7</f>
        <v>0.01491495856955951</v>
      </c>
      <c r="K7" s="5">
        <f aca="true" t="shared" si="13" ref="K7:K70">K$2*G7</f>
        <v>0.00022450888681009305</v>
      </c>
      <c r="L7" s="5">
        <f aca="true" t="shared" si="14" ref="L7:L70">L$2*H7</f>
        <v>6.796941376381316E-05</v>
      </c>
      <c r="M7" s="6">
        <f t="shared" si="3"/>
        <v>0.015207436870133414</v>
      </c>
      <c r="O7" s="40">
        <v>0.416</v>
      </c>
      <c r="P7" s="40">
        <v>0.42</v>
      </c>
      <c r="Q7" s="40">
        <v>0.164</v>
      </c>
      <c r="S7" s="25">
        <f t="shared" si="4"/>
        <v>0.018668556476231987</v>
      </c>
      <c r="T7" s="25">
        <f t="shared" si="5"/>
        <v>0.0001444340505144932</v>
      </c>
      <c r="U7" s="25">
        <f t="shared" si="6"/>
        <v>3.806287170773537E-05</v>
      </c>
      <c r="V7" s="26">
        <f t="shared" si="7"/>
        <v>0.018851053398454217</v>
      </c>
      <c r="X7" s="41">
        <v>0.576</v>
      </c>
      <c r="Y7" s="41">
        <v>0.316</v>
      </c>
      <c r="Z7" s="41">
        <v>0.108</v>
      </c>
      <c r="AB7" s="31">
        <f t="shared" si="8"/>
        <v>0.024584823375490592</v>
      </c>
      <c r="AC7" s="31">
        <f t="shared" si="9"/>
        <v>8.231992516370079E-06</v>
      </c>
      <c r="AD7" s="31">
        <f t="shared" si="10"/>
        <v>0</v>
      </c>
      <c r="AE7" s="32">
        <f t="shared" si="11"/>
        <v>0.02459305536800696</v>
      </c>
    </row>
    <row r="8" spans="1:31" ht="12.75">
      <c r="A8" s="1">
        <v>38807</v>
      </c>
      <c r="B8" s="2">
        <v>23.45</v>
      </c>
      <c r="C8" s="2">
        <v>106.2</v>
      </c>
      <c r="D8" s="2">
        <v>115</v>
      </c>
      <c r="F8" s="4">
        <f t="shared" si="0"/>
        <v>-0.0021276595744681437</v>
      </c>
      <c r="G8" s="4">
        <f t="shared" si="1"/>
        <v>-0.007291082445316843</v>
      </c>
      <c r="H8" s="4">
        <f t="shared" si="2"/>
        <v>-0.023603328239089838</v>
      </c>
      <c r="J8" s="5">
        <f t="shared" si="12"/>
        <v>-0.0012765957446808861</v>
      </c>
      <c r="K8" s="5">
        <f t="shared" si="13"/>
        <v>-0.002187324733595053</v>
      </c>
      <c r="L8" s="5">
        <f t="shared" si="14"/>
        <v>-0.002360332823908984</v>
      </c>
      <c r="M8" s="6">
        <f t="shared" si="3"/>
        <v>-0.005824253302184923</v>
      </c>
      <c r="O8" s="40">
        <v>0.684</v>
      </c>
      <c r="P8" s="40">
        <v>0.234</v>
      </c>
      <c r="Q8" s="40">
        <v>0.082</v>
      </c>
      <c r="S8" s="25">
        <f t="shared" si="4"/>
        <v>-0.0008851063829787478</v>
      </c>
      <c r="T8" s="25">
        <f t="shared" si="5"/>
        <v>-0.003062254627033074</v>
      </c>
      <c r="U8" s="25">
        <f t="shared" si="6"/>
        <v>-0.0038709458312107337</v>
      </c>
      <c r="V8" s="26">
        <f t="shared" si="7"/>
        <v>-0.007818306841222554</v>
      </c>
      <c r="X8" s="41">
        <v>0.958</v>
      </c>
      <c r="Y8" s="41">
        <v>0.017</v>
      </c>
      <c r="Z8" s="41">
        <v>0.025</v>
      </c>
      <c r="AB8" s="31">
        <f t="shared" si="8"/>
        <v>-0.0012255319148936506</v>
      </c>
      <c r="AC8" s="31">
        <f t="shared" si="9"/>
        <v>-0.0023039820527201225</v>
      </c>
      <c r="AD8" s="31">
        <f t="shared" si="10"/>
        <v>-0.0025491594498217025</v>
      </c>
      <c r="AE8" s="32">
        <f t="shared" si="11"/>
        <v>-0.006078673417435476</v>
      </c>
    </row>
    <row r="9" spans="1:31" ht="12.75">
      <c r="A9" s="1">
        <v>38835</v>
      </c>
      <c r="B9" s="2">
        <v>23.19</v>
      </c>
      <c r="C9" s="2">
        <v>105.94</v>
      </c>
      <c r="D9" s="2">
        <v>113.35</v>
      </c>
      <c r="F9" s="4">
        <f t="shared" si="0"/>
        <v>-0.011087420042643847</v>
      </c>
      <c r="G9" s="4">
        <f t="shared" si="1"/>
        <v>-0.0024482109227872417</v>
      </c>
      <c r="H9" s="4">
        <f t="shared" si="2"/>
        <v>-0.014347826086956617</v>
      </c>
      <c r="J9" s="5">
        <f t="shared" si="12"/>
        <v>-0.006652452025586308</v>
      </c>
      <c r="K9" s="5">
        <f t="shared" si="13"/>
        <v>-0.0007344632768361725</v>
      </c>
      <c r="L9" s="5">
        <f t="shared" si="14"/>
        <v>-0.0014347826086956617</v>
      </c>
      <c r="M9" s="6">
        <f t="shared" si="3"/>
        <v>-0.008821697911118143</v>
      </c>
      <c r="O9" s="40">
        <v>0.559</v>
      </c>
      <c r="P9" s="40">
        <v>0.095</v>
      </c>
      <c r="Q9" s="40">
        <v>0.346</v>
      </c>
      <c r="S9" s="25">
        <f t="shared" si="4"/>
        <v>-0.007583795309168392</v>
      </c>
      <c r="T9" s="25">
        <f t="shared" si="5"/>
        <v>-0.0005728813559322146</v>
      </c>
      <c r="U9" s="25">
        <f t="shared" si="6"/>
        <v>-0.0011765217391304426</v>
      </c>
      <c r="V9" s="26">
        <f t="shared" si="7"/>
        <v>-0.009333198404231049</v>
      </c>
      <c r="X9" s="41">
        <v>0.43</v>
      </c>
      <c r="Y9" s="41">
        <v>0</v>
      </c>
      <c r="Z9" s="41">
        <v>0.57</v>
      </c>
      <c r="AB9" s="31">
        <f t="shared" si="8"/>
        <v>-0.010621748400852806</v>
      </c>
      <c r="AC9" s="31">
        <f t="shared" si="9"/>
        <v>-4.161958568738311E-05</v>
      </c>
      <c r="AD9" s="31">
        <f t="shared" si="10"/>
        <v>-0.0003586956521739154</v>
      </c>
      <c r="AE9" s="32">
        <f t="shared" si="11"/>
        <v>-0.011022063638714105</v>
      </c>
    </row>
    <row r="10" spans="1:31" ht="12.75">
      <c r="A10" s="1">
        <v>38868</v>
      </c>
      <c r="B10" s="2">
        <v>21.72</v>
      </c>
      <c r="C10" s="2">
        <v>106.5</v>
      </c>
      <c r="D10" s="2">
        <v>113.7</v>
      </c>
      <c r="F10" s="4">
        <f t="shared" si="0"/>
        <v>-0.06338939197930149</v>
      </c>
      <c r="G10" s="4">
        <f t="shared" si="1"/>
        <v>0.005286010949594022</v>
      </c>
      <c r="H10" s="4">
        <f t="shared" si="2"/>
        <v>0.0030877812086458345</v>
      </c>
      <c r="J10" s="5">
        <f t="shared" si="12"/>
        <v>-0.03803363518758089</v>
      </c>
      <c r="K10" s="5">
        <f t="shared" si="13"/>
        <v>0.0015858032848782065</v>
      </c>
      <c r="L10" s="5">
        <f t="shared" si="14"/>
        <v>0.0003087781208645835</v>
      </c>
      <c r="M10" s="6">
        <f t="shared" si="3"/>
        <v>-0.0361390537818381</v>
      </c>
      <c r="O10" s="40">
        <v>0.132</v>
      </c>
      <c r="P10" s="40">
        <v>0.541</v>
      </c>
      <c r="Q10" s="40">
        <v>0.327</v>
      </c>
      <c r="S10" s="25">
        <f t="shared" si="4"/>
        <v>-0.035434670116429534</v>
      </c>
      <c r="T10" s="25">
        <f t="shared" si="5"/>
        <v>0.0005021710402114321</v>
      </c>
      <c r="U10" s="25">
        <f t="shared" si="6"/>
        <v>0.0010683722981914587</v>
      </c>
      <c r="V10" s="26">
        <f t="shared" si="7"/>
        <v>-0.033864126778026644</v>
      </c>
      <c r="X10" s="41">
        <v>0.182</v>
      </c>
      <c r="Y10" s="41">
        <v>0.516</v>
      </c>
      <c r="Z10" s="41">
        <v>0.302</v>
      </c>
      <c r="AB10" s="31">
        <f t="shared" si="8"/>
        <v>-0.02725743855109964</v>
      </c>
      <c r="AC10" s="31">
        <f t="shared" si="9"/>
        <v>0</v>
      </c>
      <c r="AD10" s="31">
        <f t="shared" si="10"/>
        <v>0.0017600352889281254</v>
      </c>
      <c r="AE10" s="32">
        <f t="shared" si="11"/>
        <v>-0.025497403262171515</v>
      </c>
    </row>
    <row r="11" spans="1:31" ht="12.75">
      <c r="A11" s="1">
        <v>38898</v>
      </c>
      <c r="B11" s="2">
        <v>21.96</v>
      </c>
      <c r="C11" s="2">
        <v>106.21</v>
      </c>
      <c r="D11" s="2">
        <v>113.05</v>
      </c>
      <c r="F11" s="4">
        <f t="shared" si="0"/>
        <v>0.011049723756906271</v>
      </c>
      <c r="G11" s="4">
        <f t="shared" si="1"/>
        <v>-0.0027230046948357733</v>
      </c>
      <c r="H11" s="4">
        <f t="shared" si="2"/>
        <v>-0.005716798592788064</v>
      </c>
      <c r="J11" s="5">
        <f t="shared" si="12"/>
        <v>0.006629834254143763</v>
      </c>
      <c r="K11" s="5">
        <f t="shared" si="13"/>
        <v>-0.000816901408450732</v>
      </c>
      <c r="L11" s="5">
        <f t="shared" si="14"/>
        <v>-0.0005716798592788064</v>
      </c>
      <c r="M11" s="6">
        <f t="shared" si="3"/>
        <v>0.005241252986414225</v>
      </c>
      <c r="O11" s="40">
        <v>0.208</v>
      </c>
      <c r="P11" s="40">
        <v>0.511</v>
      </c>
      <c r="Q11" s="40">
        <v>0.281</v>
      </c>
      <c r="S11" s="25">
        <f t="shared" si="4"/>
        <v>0.001458563535911628</v>
      </c>
      <c r="T11" s="25">
        <f t="shared" si="5"/>
        <v>-0.0014731455399061536</v>
      </c>
      <c r="U11" s="25">
        <f t="shared" si="6"/>
        <v>-0.0018693931398416968</v>
      </c>
      <c r="V11" s="26">
        <f t="shared" si="7"/>
        <v>-0.0018839751438362224</v>
      </c>
      <c r="X11" s="41">
        <v>0.285</v>
      </c>
      <c r="Y11" s="41">
        <v>0.469</v>
      </c>
      <c r="Z11" s="41">
        <v>0.246</v>
      </c>
      <c r="AB11" s="31">
        <f t="shared" si="8"/>
        <v>0.002011049723756941</v>
      </c>
      <c r="AC11" s="31">
        <f t="shared" si="9"/>
        <v>-0.0014050704225352592</v>
      </c>
      <c r="AD11" s="31">
        <f t="shared" si="10"/>
        <v>-0.0017264731750219952</v>
      </c>
      <c r="AE11" s="32">
        <f t="shared" si="11"/>
        <v>-0.0011204938738003133</v>
      </c>
    </row>
    <row r="12" spans="1:31" ht="12.75">
      <c r="A12" s="1">
        <v>38929</v>
      </c>
      <c r="B12" s="2">
        <v>22.21</v>
      </c>
      <c r="C12" s="2">
        <v>106.93</v>
      </c>
      <c r="D12" s="2">
        <v>115.07</v>
      </c>
      <c r="F12" s="4">
        <f t="shared" si="0"/>
        <v>0.011384335154827063</v>
      </c>
      <c r="G12" s="4">
        <f t="shared" si="1"/>
        <v>0.006779022690895475</v>
      </c>
      <c r="H12" s="4">
        <f t="shared" si="2"/>
        <v>0.017868199911543536</v>
      </c>
      <c r="J12" s="5">
        <f t="shared" si="12"/>
        <v>0.006830601092896238</v>
      </c>
      <c r="K12" s="5">
        <f t="shared" si="13"/>
        <v>0.0020337068072686427</v>
      </c>
      <c r="L12" s="5">
        <f t="shared" si="14"/>
        <v>0.0017868199911543537</v>
      </c>
      <c r="M12" s="6">
        <f t="shared" si="3"/>
        <v>0.010651127891319234</v>
      </c>
      <c r="O12" s="40">
        <v>0.478</v>
      </c>
      <c r="P12" s="40">
        <v>0.373</v>
      </c>
      <c r="Q12" s="40">
        <v>0.149</v>
      </c>
      <c r="S12" s="25">
        <f t="shared" si="4"/>
        <v>0.002367941712204029</v>
      </c>
      <c r="T12" s="25">
        <f t="shared" si="5"/>
        <v>0.003464080595047588</v>
      </c>
      <c r="U12" s="25">
        <f t="shared" si="6"/>
        <v>0.005020964175143734</v>
      </c>
      <c r="V12" s="26">
        <f t="shared" si="7"/>
        <v>0.010852986482395351</v>
      </c>
      <c r="X12" s="41">
        <v>0.658</v>
      </c>
      <c r="Y12" s="41">
        <v>0.265</v>
      </c>
      <c r="Z12" s="41">
        <v>0.077</v>
      </c>
      <c r="AB12" s="31">
        <f t="shared" si="8"/>
        <v>0.0032445355191257127</v>
      </c>
      <c r="AC12" s="31">
        <f t="shared" si="9"/>
        <v>0.0031793616420299777</v>
      </c>
      <c r="AD12" s="31">
        <f t="shared" si="10"/>
        <v>0.00439557717823971</v>
      </c>
      <c r="AE12" s="32">
        <f t="shared" si="11"/>
        <v>0.0108194743393954</v>
      </c>
    </row>
    <row r="13" spans="1:31" ht="12.75">
      <c r="A13" s="1">
        <v>38960</v>
      </c>
      <c r="B13" s="2">
        <v>22.6</v>
      </c>
      <c r="C13" s="2">
        <v>107.65</v>
      </c>
      <c r="D13" s="2">
        <v>117.17</v>
      </c>
      <c r="F13" s="4">
        <f t="shared" si="0"/>
        <v>0.01755965781179647</v>
      </c>
      <c r="G13" s="4">
        <f t="shared" si="1"/>
        <v>0.00673337697559151</v>
      </c>
      <c r="H13" s="4">
        <f t="shared" si="2"/>
        <v>0.018249761015034505</v>
      </c>
      <c r="J13" s="5">
        <f t="shared" si="12"/>
        <v>0.010535794687077882</v>
      </c>
      <c r="K13" s="5">
        <f t="shared" si="13"/>
        <v>0.0020200130926774527</v>
      </c>
      <c r="L13" s="5">
        <f t="shared" si="14"/>
        <v>0.0018249761015034505</v>
      </c>
      <c r="M13" s="6">
        <f t="shared" si="3"/>
        <v>0.014380783881258786</v>
      </c>
      <c r="O13" s="40">
        <v>0.333</v>
      </c>
      <c r="P13" s="40">
        <v>0.487</v>
      </c>
      <c r="Q13" s="40">
        <v>0.18</v>
      </c>
      <c r="S13" s="25">
        <f t="shared" si="4"/>
        <v>0.008393516434038711</v>
      </c>
      <c r="T13" s="25">
        <f t="shared" si="5"/>
        <v>0.002511549611895633</v>
      </c>
      <c r="U13" s="25">
        <f t="shared" si="6"/>
        <v>0.002719214391240141</v>
      </c>
      <c r="V13" s="26">
        <f t="shared" si="7"/>
        <v>0.013624280437174487</v>
      </c>
      <c r="X13" s="41">
        <v>0.524</v>
      </c>
      <c r="Y13" s="41">
        <v>0.353</v>
      </c>
      <c r="Z13" s="41">
        <v>0.123</v>
      </c>
      <c r="AB13" s="31">
        <f t="shared" si="8"/>
        <v>0.011554254840162077</v>
      </c>
      <c r="AC13" s="31">
        <f t="shared" si="9"/>
        <v>0.00178434489853175</v>
      </c>
      <c r="AD13" s="31">
        <f t="shared" si="10"/>
        <v>0.001405231598157657</v>
      </c>
      <c r="AE13" s="32">
        <f t="shared" si="11"/>
        <v>0.014743831336851485</v>
      </c>
    </row>
    <row r="14" spans="1:31" ht="12.75">
      <c r="A14" s="1">
        <v>38989</v>
      </c>
      <c r="B14" s="2">
        <v>23.11</v>
      </c>
      <c r="C14" s="2">
        <v>107.84</v>
      </c>
      <c r="D14" s="2">
        <v>118.2</v>
      </c>
      <c r="F14" s="4">
        <f t="shared" si="0"/>
        <v>0.02256637168141573</v>
      </c>
      <c r="G14" s="4">
        <f t="shared" si="1"/>
        <v>0.001764979098931807</v>
      </c>
      <c r="H14" s="4">
        <f t="shared" si="2"/>
        <v>0.008790646069813057</v>
      </c>
      <c r="J14" s="5">
        <f t="shared" si="12"/>
        <v>0.013539823008849438</v>
      </c>
      <c r="K14" s="5">
        <f t="shared" si="13"/>
        <v>0.0005294937296795421</v>
      </c>
      <c r="L14" s="5">
        <f t="shared" si="14"/>
        <v>0.0008790646069813058</v>
      </c>
      <c r="M14" s="6">
        <f t="shared" si="3"/>
        <v>0.014948381345510285</v>
      </c>
      <c r="O14" s="40">
        <v>0.473</v>
      </c>
      <c r="P14" s="40">
        <v>0.394</v>
      </c>
      <c r="Q14" s="40">
        <v>0.133</v>
      </c>
      <c r="S14" s="25">
        <f t="shared" si="4"/>
        <v>0.0075146017699114385</v>
      </c>
      <c r="T14" s="25">
        <f t="shared" si="5"/>
        <v>0.00085954482117979</v>
      </c>
      <c r="U14" s="25">
        <f t="shared" si="6"/>
        <v>0.0015823162925663503</v>
      </c>
      <c r="V14" s="26">
        <f t="shared" si="7"/>
        <v>0.009956462883657579</v>
      </c>
      <c r="X14" s="41">
        <v>0.696</v>
      </c>
      <c r="Y14" s="41">
        <v>0.229</v>
      </c>
      <c r="Z14" s="41">
        <v>0.075</v>
      </c>
      <c r="AB14" s="31">
        <f aca="true" t="shared" si="15" ref="AB14:AB25">+X13*F14</f>
        <v>0.011824778761061843</v>
      </c>
      <c r="AC14" s="31">
        <f aca="true" t="shared" si="16" ref="AC14:AC25">+Y13*G14</f>
        <v>0.0006230376219229279</v>
      </c>
      <c r="AD14" s="31">
        <f aca="true" t="shared" si="17" ref="AD14:AD25">+Z13*H14</f>
        <v>0.001081249466587006</v>
      </c>
      <c r="AE14" s="32">
        <f aca="true" t="shared" si="18" ref="AE14:AE25">SUM(AB14:AD14)</f>
        <v>0.013529065849571777</v>
      </c>
    </row>
    <row r="15" spans="1:31" ht="12.75">
      <c r="A15" s="1">
        <v>39021</v>
      </c>
      <c r="B15" s="2">
        <v>23.71</v>
      </c>
      <c r="C15" s="2">
        <v>107.85</v>
      </c>
      <c r="D15" s="2">
        <v>118.57</v>
      </c>
      <c r="F15" s="4">
        <f t="shared" si="0"/>
        <v>0.025962786672436344</v>
      </c>
      <c r="G15" s="4">
        <f t="shared" si="1"/>
        <v>9.272997032638841E-05</v>
      </c>
      <c r="H15" s="4">
        <f t="shared" si="2"/>
        <v>0.0031302876480541197</v>
      </c>
      <c r="J15" s="5">
        <f t="shared" si="12"/>
        <v>0.015577672003461806</v>
      </c>
      <c r="K15" s="5">
        <f t="shared" si="13"/>
        <v>2.7818991097916522E-05</v>
      </c>
      <c r="L15" s="5">
        <f t="shared" si="14"/>
        <v>0.000313028764805412</v>
      </c>
      <c r="M15" s="6">
        <f t="shared" si="3"/>
        <v>0.015918519759365136</v>
      </c>
      <c r="O15" s="40">
        <v>0.258</v>
      </c>
      <c r="P15" s="40">
        <v>0.484</v>
      </c>
      <c r="Q15" s="40">
        <v>0.258</v>
      </c>
      <c r="S15" s="25">
        <f t="shared" si="4"/>
        <v>0.01228039809606239</v>
      </c>
      <c r="T15" s="25">
        <f t="shared" si="5"/>
        <v>3.653560830859704E-05</v>
      </c>
      <c r="U15" s="25">
        <f t="shared" si="6"/>
        <v>0.00041632825719119796</v>
      </c>
      <c r="V15" s="26">
        <f t="shared" si="7"/>
        <v>0.012733261961562185</v>
      </c>
      <c r="X15" s="41">
        <v>0.34</v>
      </c>
      <c r="Y15" s="41">
        <v>0.44</v>
      </c>
      <c r="Z15" s="41">
        <v>0.22</v>
      </c>
      <c r="AB15" s="31">
        <f t="shared" si="15"/>
        <v>0.018070099524015695</v>
      </c>
      <c r="AC15" s="31">
        <f t="shared" si="16"/>
        <v>2.1235163204742946E-05</v>
      </c>
      <c r="AD15" s="31">
        <f t="shared" si="17"/>
        <v>0.00023477157360405896</v>
      </c>
      <c r="AE15" s="32">
        <f t="shared" si="18"/>
        <v>0.018326106260824496</v>
      </c>
    </row>
    <row r="16" spans="1:31" ht="12.75">
      <c r="A16" s="1">
        <v>39051</v>
      </c>
      <c r="B16" s="2">
        <v>23.25</v>
      </c>
      <c r="C16" s="2">
        <v>108.3</v>
      </c>
      <c r="D16" s="2">
        <v>119.28</v>
      </c>
      <c r="F16" s="4">
        <f t="shared" si="0"/>
        <v>-0.019401096583720023</v>
      </c>
      <c r="G16" s="4">
        <f t="shared" si="1"/>
        <v>0.004172461752433909</v>
      </c>
      <c r="H16" s="4">
        <f t="shared" si="2"/>
        <v>0.005988023952095967</v>
      </c>
      <c r="J16" s="5">
        <f t="shared" si="12"/>
        <v>-0.011640657950232013</v>
      </c>
      <c r="K16" s="5">
        <f t="shared" si="13"/>
        <v>0.0012517385257301728</v>
      </c>
      <c r="L16" s="5">
        <f t="shared" si="14"/>
        <v>0.0005988023952095967</v>
      </c>
      <c r="M16" s="6">
        <f t="shared" si="3"/>
        <v>-0.009790117029292243</v>
      </c>
      <c r="O16" s="40">
        <v>0.877</v>
      </c>
      <c r="P16" s="40">
        <v>0.085</v>
      </c>
      <c r="Q16" s="40">
        <v>0.038</v>
      </c>
      <c r="S16" s="25">
        <f t="shared" si="4"/>
        <v>-0.005005482918599766</v>
      </c>
      <c r="T16" s="25">
        <f t="shared" si="5"/>
        <v>0.002019471488178012</v>
      </c>
      <c r="U16" s="25">
        <f t="shared" si="6"/>
        <v>0.0015449101796407593</v>
      </c>
      <c r="V16" s="26">
        <f t="shared" si="7"/>
        <v>-0.0014411012507809947</v>
      </c>
      <c r="X16" s="41">
        <v>1</v>
      </c>
      <c r="Y16" s="41">
        <v>0</v>
      </c>
      <c r="Z16" s="41">
        <v>0</v>
      </c>
      <c r="AB16" s="31">
        <f t="shared" si="15"/>
        <v>-0.0065963728384648085</v>
      </c>
      <c r="AC16" s="31">
        <f t="shared" si="16"/>
        <v>0.00183588317107092</v>
      </c>
      <c r="AD16" s="31">
        <f t="shared" si="17"/>
        <v>0.0013173652694611127</v>
      </c>
      <c r="AE16" s="32">
        <f t="shared" si="18"/>
        <v>-0.0034431243979327754</v>
      </c>
    </row>
    <row r="17" spans="1:31" ht="12.75">
      <c r="A17" s="1">
        <v>39080</v>
      </c>
      <c r="B17" s="2">
        <v>23.98</v>
      </c>
      <c r="C17" s="2">
        <v>107.64</v>
      </c>
      <c r="D17" s="2">
        <v>117.02</v>
      </c>
      <c r="F17" s="4">
        <f t="shared" si="0"/>
        <v>0.03139784946236568</v>
      </c>
      <c r="G17" s="4">
        <f t="shared" si="1"/>
        <v>-0.006094182825484684</v>
      </c>
      <c r="H17" s="4">
        <f t="shared" si="2"/>
        <v>-0.018947015425888725</v>
      </c>
      <c r="J17" s="5">
        <f t="shared" si="12"/>
        <v>0.018838709677419407</v>
      </c>
      <c r="K17" s="5">
        <f t="shared" si="13"/>
        <v>-0.0018282548476454051</v>
      </c>
      <c r="L17" s="5">
        <f t="shared" si="14"/>
        <v>-0.0018947015425888726</v>
      </c>
      <c r="M17" s="6">
        <f t="shared" si="3"/>
        <v>0.015115753287185129</v>
      </c>
      <c r="O17" s="40">
        <v>0.599</v>
      </c>
      <c r="P17" s="40">
        <v>0.301</v>
      </c>
      <c r="Q17" s="40">
        <v>0.1</v>
      </c>
      <c r="S17" s="25">
        <f t="shared" si="4"/>
        <v>0.0275359139784947</v>
      </c>
      <c r="T17" s="25">
        <f t="shared" si="5"/>
        <v>-0.0005180055401661982</v>
      </c>
      <c r="U17" s="25">
        <f t="shared" si="6"/>
        <v>-0.0007199865861837715</v>
      </c>
      <c r="V17" s="26">
        <f t="shared" si="7"/>
        <v>0.02629792185214473</v>
      </c>
      <c r="X17" s="41">
        <v>0.802</v>
      </c>
      <c r="Y17" s="41">
        <v>0.172</v>
      </c>
      <c r="Z17" s="41">
        <v>0.026</v>
      </c>
      <c r="AB17" s="31">
        <f t="shared" si="15"/>
        <v>0.03139784946236568</v>
      </c>
      <c r="AC17" s="31">
        <f t="shared" si="16"/>
        <v>0</v>
      </c>
      <c r="AD17" s="31">
        <f t="shared" si="17"/>
        <v>0</v>
      </c>
      <c r="AE17" s="32">
        <f t="shared" si="18"/>
        <v>0.03139784946236568</v>
      </c>
    </row>
    <row r="18" spans="1:31" ht="12.75">
      <c r="A18" s="1">
        <v>39113</v>
      </c>
      <c r="B18" s="2">
        <v>24.38</v>
      </c>
      <c r="C18" s="2">
        <v>107.65</v>
      </c>
      <c r="D18" s="2">
        <v>115.9</v>
      </c>
      <c r="F18" s="4">
        <f t="shared" si="0"/>
        <v>0.016680567139282676</v>
      </c>
      <c r="G18" s="4">
        <f t="shared" si="1"/>
        <v>9.290226681546443E-05</v>
      </c>
      <c r="H18" s="4">
        <f t="shared" si="2"/>
        <v>-0.00957101350196543</v>
      </c>
      <c r="J18" s="5">
        <f t="shared" si="12"/>
        <v>0.010008340283569605</v>
      </c>
      <c r="K18" s="5">
        <f t="shared" si="13"/>
        <v>2.7870680044639327E-05</v>
      </c>
      <c r="L18" s="5">
        <f t="shared" si="14"/>
        <v>-0.0009571013501965431</v>
      </c>
      <c r="M18" s="6">
        <f t="shared" si="3"/>
        <v>0.0090791096134177</v>
      </c>
      <c r="O18" s="40">
        <v>0.361</v>
      </c>
      <c r="P18" s="40">
        <v>0.469</v>
      </c>
      <c r="Q18" s="40">
        <v>0.17</v>
      </c>
      <c r="S18" s="25">
        <f t="shared" si="4"/>
        <v>0.009991659716430323</v>
      </c>
      <c r="T18" s="25">
        <f t="shared" si="5"/>
        <v>2.7963582311454792E-05</v>
      </c>
      <c r="U18" s="25">
        <f t="shared" si="6"/>
        <v>-0.0009571013501965431</v>
      </c>
      <c r="V18" s="26">
        <f t="shared" si="7"/>
        <v>0.009062521948545234</v>
      </c>
      <c r="X18" s="41">
        <v>0.507</v>
      </c>
      <c r="Y18" s="41">
        <v>0.366</v>
      </c>
      <c r="Z18" s="41">
        <v>0.127</v>
      </c>
      <c r="AB18" s="31">
        <f t="shared" si="15"/>
        <v>0.013377814845704708</v>
      </c>
      <c r="AC18" s="31">
        <f t="shared" si="16"/>
        <v>1.597918989225988E-05</v>
      </c>
      <c r="AD18" s="31">
        <f t="shared" si="17"/>
        <v>-0.0002488463510511012</v>
      </c>
      <c r="AE18" s="32">
        <f t="shared" si="18"/>
        <v>0.013144947684545865</v>
      </c>
    </row>
    <row r="19" spans="1:31" ht="12.75">
      <c r="A19" s="1">
        <v>39141</v>
      </c>
      <c r="B19" s="2">
        <v>23.95</v>
      </c>
      <c r="C19" s="2">
        <v>108.41</v>
      </c>
      <c r="D19" s="2">
        <v>117.52</v>
      </c>
      <c r="F19" s="4">
        <f t="shared" si="0"/>
        <v>-0.017637407711238673</v>
      </c>
      <c r="G19" s="4">
        <f t="shared" si="1"/>
        <v>0.007059916395726784</v>
      </c>
      <c r="H19" s="4">
        <f t="shared" si="2"/>
        <v>0.013977566867989566</v>
      </c>
      <c r="J19" s="5">
        <f t="shared" si="12"/>
        <v>-0.010582444626743204</v>
      </c>
      <c r="K19" s="5">
        <f t="shared" si="13"/>
        <v>0.002117974918718035</v>
      </c>
      <c r="L19" s="5">
        <f t="shared" si="14"/>
        <v>0.0013977566867989567</v>
      </c>
      <c r="M19" s="6">
        <f t="shared" si="3"/>
        <v>-0.007066713021226212</v>
      </c>
      <c r="O19" s="40">
        <v>0.644</v>
      </c>
      <c r="P19" s="40">
        <v>0.276</v>
      </c>
      <c r="Q19" s="40">
        <v>0.08</v>
      </c>
      <c r="S19" s="25">
        <f t="shared" si="4"/>
        <v>-0.006367104183757161</v>
      </c>
      <c r="T19" s="25">
        <f t="shared" si="5"/>
        <v>0.0033111007895958613</v>
      </c>
      <c r="U19" s="25">
        <f t="shared" si="6"/>
        <v>0.0023761863675582262</v>
      </c>
      <c r="V19" s="26">
        <f t="shared" si="7"/>
        <v>-0.0006798170266030731</v>
      </c>
      <c r="X19" s="41">
        <v>0.83</v>
      </c>
      <c r="Y19" s="41">
        <v>0.17</v>
      </c>
      <c r="Z19" s="41">
        <v>0</v>
      </c>
      <c r="AB19" s="31">
        <f t="shared" si="15"/>
        <v>-0.008942165709598007</v>
      </c>
      <c r="AC19" s="31">
        <f t="shared" si="16"/>
        <v>0.002583929400836003</v>
      </c>
      <c r="AD19" s="31">
        <f t="shared" si="17"/>
        <v>0.001775150992234675</v>
      </c>
      <c r="AE19" s="32">
        <f t="shared" si="18"/>
        <v>-0.004583085316527329</v>
      </c>
    </row>
    <row r="20" spans="1:31" ht="12.75">
      <c r="A20" s="1">
        <v>39171</v>
      </c>
      <c r="B20" s="2">
        <v>24.15</v>
      </c>
      <c r="C20" s="2">
        <v>108.19</v>
      </c>
      <c r="D20" s="2">
        <v>116.83</v>
      </c>
      <c r="F20" s="4">
        <f t="shared" si="0"/>
        <v>0.008350730688935215</v>
      </c>
      <c r="G20" s="4">
        <f t="shared" si="1"/>
        <v>-0.0020293330873535353</v>
      </c>
      <c r="H20" s="4">
        <f t="shared" si="2"/>
        <v>-0.0058713410483322015</v>
      </c>
      <c r="J20" s="5">
        <f t="shared" si="12"/>
        <v>0.005010438413361129</v>
      </c>
      <c r="K20" s="5">
        <f t="shared" si="13"/>
        <v>-0.0006087999262060606</v>
      </c>
      <c r="L20" s="5">
        <f t="shared" si="14"/>
        <v>-0.0005871341048332202</v>
      </c>
      <c r="M20" s="6">
        <f t="shared" si="3"/>
        <v>0.003814504382321848</v>
      </c>
      <c r="O20" s="40">
        <v>0.183</v>
      </c>
      <c r="P20" s="40">
        <v>0.526</v>
      </c>
      <c r="Q20" s="40">
        <v>0.291</v>
      </c>
      <c r="S20" s="25">
        <f t="shared" si="4"/>
        <v>0.005377870563674279</v>
      </c>
      <c r="T20" s="25">
        <f t="shared" si="5"/>
        <v>-0.0005600959321095758</v>
      </c>
      <c r="U20" s="25">
        <f t="shared" si="6"/>
        <v>-0.0004697072838665761</v>
      </c>
      <c r="V20" s="26">
        <f t="shared" si="7"/>
        <v>0.004348067347698128</v>
      </c>
      <c r="X20" s="41">
        <v>0.267</v>
      </c>
      <c r="Y20" s="41">
        <v>0.48</v>
      </c>
      <c r="Z20" s="41">
        <v>0.253</v>
      </c>
      <c r="AB20" s="31">
        <f t="shared" si="15"/>
        <v>0.006931106471816228</v>
      </c>
      <c r="AC20" s="31">
        <f t="shared" si="16"/>
        <v>-0.00034498662485010106</v>
      </c>
      <c r="AD20" s="31">
        <f t="shared" si="17"/>
        <v>0</v>
      </c>
      <c r="AE20" s="32">
        <f t="shared" si="18"/>
        <v>0.006586119846966127</v>
      </c>
    </row>
    <row r="21" spans="1:31" ht="12.75">
      <c r="A21" s="1">
        <v>39202</v>
      </c>
      <c r="B21" s="2">
        <v>24.71</v>
      </c>
      <c r="C21" s="2">
        <v>108.23</v>
      </c>
      <c r="D21" s="2">
        <v>116.38</v>
      </c>
      <c r="F21" s="4">
        <f t="shared" si="0"/>
        <v>0.023188405797101463</v>
      </c>
      <c r="G21" s="4">
        <f t="shared" si="1"/>
        <v>0.0003697199371477389</v>
      </c>
      <c r="H21" s="4">
        <f t="shared" si="2"/>
        <v>-0.0038517504065737063</v>
      </c>
      <c r="J21" s="5">
        <f t="shared" si="12"/>
        <v>0.013913043478260877</v>
      </c>
      <c r="K21" s="5">
        <f t="shared" si="13"/>
        <v>0.00011091598114432166</v>
      </c>
      <c r="L21" s="5">
        <f t="shared" si="14"/>
        <v>-0.00038517504065737067</v>
      </c>
      <c r="M21" s="6">
        <f t="shared" si="3"/>
        <v>0.013638784418747827</v>
      </c>
      <c r="O21" s="40">
        <v>0.288</v>
      </c>
      <c r="P21" s="40">
        <v>0.496</v>
      </c>
      <c r="Q21" s="40">
        <v>0.216</v>
      </c>
      <c r="S21" s="25">
        <f t="shared" si="4"/>
        <v>0.0042434782608695674</v>
      </c>
      <c r="T21" s="25">
        <f t="shared" si="5"/>
        <v>0.00019447268693971066</v>
      </c>
      <c r="U21" s="25">
        <f t="shared" si="6"/>
        <v>-0.0011208593683129484</v>
      </c>
      <c r="V21" s="26">
        <f t="shared" si="7"/>
        <v>0.00331709157949633</v>
      </c>
      <c r="X21" s="41">
        <v>0.414</v>
      </c>
      <c r="Y21" s="41">
        <v>0.417</v>
      </c>
      <c r="Z21" s="41">
        <v>0.169</v>
      </c>
      <c r="AB21" s="31">
        <f t="shared" si="15"/>
        <v>0.006191304347826091</v>
      </c>
      <c r="AC21" s="31">
        <f t="shared" si="16"/>
        <v>0.00017746556983091465</v>
      </c>
      <c r="AD21" s="31">
        <f t="shared" si="17"/>
        <v>-0.0009744928528631477</v>
      </c>
      <c r="AE21" s="32">
        <f t="shared" si="18"/>
        <v>0.005394277064793858</v>
      </c>
    </row>
    <row r="22" spans="1:31" ht="12.75">
      <c r="A22" s="1">
        <v>39233</v>
      </c>
      <c r="B22" s="2">
        <v>25.54</v>
      </c>
      <c r="C22" s="2">
        <v>107.44</v>
      </c>
      <c r="D22" s="2">
        <v>114.49</v>
      </c>
      <c r="F22" s="4">
        <f t="shared" si="0"/>
        <v>0.033589639821934414</v>
      </c>
      <c r="G22" s="4">
        <f t="shared" si="1"/>
        <v>-0.007299270072992803</v>
      </c>
      <c r="H22" s="4">
        <f t="shared" si="2"/>
        <v>-0.016239903763533237</v>
      </c>
      <c r="J22" s="5">
        <f t="shared" si="12"/>
        <v>0.020153783893160648</v>
      </c>
      <c r="K22" s="5">
        <f t="shared" si="13"/>
        <v>-0.0021897810218978408</v>
      </c>
      <c r="L22" s="5">
        <f t="shared" si="14"/>
        <v>-0.0016239903763533238</v>
      </c>
      <c r="M22" s="6">
        <f t="shared" si="3"/>
        <v>0.016340012494909486</v>
      </c>
      <c r="O22" s="40">
        <v>0.396</v>
      </c>
      <c r="P22" s="40">
        <v>0.414</v>
      </c>
      <c r="Q22" s="40">
        <v>0.19</v>
      </c>
      <c r="S22" s="25">
        <f t="shared" si="4"/>
        <v>0.009673816268717111</v>
      </c>
      <c r="T22" s="25">
        <f t="shared" si="5"/>
        <v>-0.00362043795620443</v>
      </c>
      <c r="U22" s="25">
        <f t="shared" si="6"/>
        <v>-0.003507819212923179</v>
      </c>
      <c r="V22" s="26">
        <f t="shared" si="7"/>
        <v>0.0025455590995895013</v>
      </c>
      <c r="X22" s="41">
        <v>0.524</v>
      </c>
      <c r="Y22" s="41">
        <v>0.342</v>
      </c>
      <c r="Z22" s="41">
        <v>0.134</v>
      </c>
      <c r="AB22" s="31">
        <f t="shared" si="15"/>
        <v>0.013906110886280847</v>
      </c>
      <c r="AC22" s="31">
        <f t="shared" si="16"/>
        <v>-0.0030437956204379985</v>
      </c>
      <c r="AD22" s="31">
        <f t="shared" si="17"/>
        <v>-0.002744543736037117</v>
      </c>
      <c r="AE22" s="32">
        <f t="shared" si="18"/>
        <v>0.008117771529805732</v>
      </c>
    </row>
    <row r="23" spans="1:31" ht="12.75">
      <c r="A23" s="1">
        <v>39262</v>
      </c>
      <c r="B23" s="2">
        <v>25.25</v>
      </c>
      <c r="C23" s="2">
        <v>107.35</v>
      </c>
      <c r="D23" s="2">
        <v>112.86</v>
      </c>
      <c r="F23" s="4">
        <f t="shared" si="0"/>
        <v>-0.011354737666405601</v>
      </c>
      <c r="G23" s="4">
        <f t="shared" si="1"/>
        <v>-0.0008376768428890458</v>
      </c>
      <c r="H23" s="4">
        <f t="shared" si="2"/>
        <v>-0.014237051270853285</v>
      </c>
      <c r="J23" s="5">
        <f t="shared" si="12"/>
        <v>-0.00681284259984336</v>
      </c>
      <c r="K23" s="5">
        <f t="shared" si="13"/>
        <v>-0.0002513030528667137</v>
      </c>
      <c r="L23" s="5">
        <f t="shared" si="14"/>
        <v>-0.0014237051270853285</v>
      </c>
      <c r="M23" s="6">
        <f t="shared" si="3"/>
        <v>-0.008487850779795404</v>
      </c>
      <c r="O23" s="40">
        <v>0.632</v>
      </c>
      <c r="P23" s="40">
        <v>0.256</v>
      </c>
      <c r="Q23" s="40">
        <v>0.112</v>
      </c>
      <c r="S23" s="25">
        <f t="shared" si="4"/>
        <v>-0.004496476115896618</v>
      </c>
      <c r="T23" s="25">
        <f t="shared" si="5"/>
        <v>-0.00034679821295606494</v>
      </c>
      <c r="U23" s="25">
        <f t="shared" si="6"/>
        <v>-0.002705039741462124</v>
      </c>
      <c r="V23" s="26">
        <f t="shared" si="7"/>
        <v>-0.0075483140703148065</v>
      </c>
      <c r="X23" s="41">
        <v>0.8</v>
      </c>
      <c r="Y23" s="41">
        <v>0.029</v>
      </c>
      <c r="Z23" s="41">
        <v>0.171</v>
      </c>
      <c r="AB23" s="31">
        <f t="shared" si="15"/>
        <v>-0.005949882537196535</v>
      </c>
      <c r="AC23" s="31">
        <f t="shared" si="16"/>
        <v>-0.0002864854802680537</v>
      </c>
      <c r="AD23" s="31">
        <f t="shared" si="17"/>
        <v>-0.0019077648702943402</v>
      </c>
      <c r="AE23" s="32">
        <f t="shared" si="18"/>
        <v>-0.008144132887758929</v>
      </c>
    </row>
    <row r="24" spans="1:31" ht="12.75">
      <c r="A24" s="1">
        <v>39294</v>
      </c>
      <c r="B24" s="2">
        <v>24.56</v>
      </c>
      <c r="C24" s="2">
        <v>108.36</v>
      </c>
      <c r="D24" s="2">
        <v>114.97</v>
      </c>
      <c r="F24" s="4">
        <f t="shared" si="0"/>
        <v>-0.02732673267326735</v>
      </c>
      <c r="G24" s="4">
        <f t="shared" si="1"/>
        <v>0.009408476944573918</v>
      </c>
      <c r="H24" s="4">
        <f t="shared" si="2"/>
        <v>0.0186957292220451</v>
      </c>
      <c r="J24" s="5">
        <f t="shared" si="12"/>
        <v>-0.01639603960396041</v>
      </c>
      <c r="K24" s="5">
        <f t="shared" si="13"/>
        <v>0.0028225430833721753</v>
      </c>
      <c r="L24" s="5">
        <f t="shared" si="14"/>
        <v>0.00186957292220451</v>
      </c>
      <c r="M24" s="6">
        <f t="shared" si="3"/>
        <v>-0.011703923598383724</v>
      </c>
      <c r="O24" s="40">
        <v>0.273</v>
      </c>
      <c r="P24" s="40">
        <v>0.504</v>
      </c>
      <c r="Q24" s="40">
        <v>0.223</v>
      </c>
      <c r="S24" s="25">
        <f t="shared" si="4"/>
        <v>-0.017270495049504966</v>
      </c>
      <c r="T24" s="25">
        <f t="shared" si="5"/>
        <v>0.002408570097810923</v>
      </c>
      <c r="U24" s="25">
        <f t="shared" si="6"/>
        <v>0.002093921672869051</v>
      </c>
      <c r="V24" s="26">
        <f t="shared" si="7"/>
        <v>-0.012768003278824993</v>
      </c>
      <c r="X24" s="41">
        <v>0.435</v>
      </c>
      <c r="Y24" s="41">
        <v>0.403</v>
      </c>
      <c r="Z24" s="41">
        <v>0.162</v>
      </c>
      <c r="AB24" s="31">
        <f t="shared" si="15"/>
        <v>-0.02186138613861388</v>
      </c>
      <c r="AC24" s="31">
        <f t="shared" si="16"/>
        <v>0.00027284583139264366</v>
      </c>
      <c r="AD24" s="31">
        <f t="shared" si="17"/>
        <v>0.003196969696969712</v>
      </c>
      <c r="AE24" s="32">
        <f t="shared" si="18"/>
        <v>-0.018391570610251526</v>
      </c>
    </row>
    <row r="25" spans="1:31" ht="12.75">
      <c r="A25" s="1">
        <v>39325</v>
      </c>
      <c r="B25" s="2">
        <v>24.31</v>
      </c>
      <c r="C25" s="2">
        <v>109.68</v>
      </c>
      <c r="D25" s="2">
        <v>116.2</v>
      </c>
      <c r="F25" s="4">
        <f t="shared" si="0"/>
        <v>-0.01017915309446249</v>
      </c>
      <c r="G25" s="4">
        <f t="shared" si="1"/>
        <v>0.01218161683277974</v>
      </c>
      <c r="H25" s="4">
        <f t="shared" si="2"/>
        <v>0.010698443072105768</v>
      </c>
      <c r="J25" s="5">
        <f t="shared" si="12"/>
        <v>-0.006107491856677493</v>
      </c>
      <c r="K25" s="5">
        <f t="shared" si="13"/>
        <v>0.003654485049833922</v>
      </c>
      <c r="L25" s="5">
        <f t="shared" si="14"/>
        <v>0.0010698443072105768</v>
      </c>
      <c r="M25" s="6">
        <f t="shared" si="3"/>
        <v>-0.0013831624996329945</v>
      </c>
      <c r="O25" s="40">
        <v>0</v>
      </c>
      <c r="P25" s="40">
        <v>0.625</v>
      </c>
      <c r="Q25" s="40">
        <v>0.375</v>
      </c>
      <c r="S25" s="25">
        <f t="shared" si="4"/>
        <v>-0.00277890879478826</v>
      </c>
      <c r="T25" s="25">
        <f t="shared" si="5"/>
        <v>0.006139534883720989</v>
      </c>
      <c r="U25" s="25">
        <f t="shared" si="6"/>
        <v>0.0023857528050795864</v>
      </c>
      <c r="V25" s="26">
        <f t="shared" si="7"/>
        <v>0.0057463788940123155</v>
      </c>
      <c r="X25" s="41">
        <v>0.075</v>
      </c>
      <c r="Y25" s="41">
        <v>0.576</v>
      </c>
      <c r="Z25" s="41">
        <v>0.349</v>
      </c>
      <c r="AB25" s="31">
        <f t="shared" si="15"/>
        <v>-0.004427931596091183</v>
      </c>
      <c r="AC25" s="31">
        <f t="shared" si="16"/>
        <v>0.004909191583610236</v>
      </c>
      <c r="AD25" s="31">
        <f t="shared" si="17"/>
        <v>0.0017331477776811343</v>
      </c>
      <c r="AE25" s="32">
        <f t="shared" si="18"/>
        <v>0.0022144077652001873</v>
      </c>
    </row>
    <row r="26" spans="1:31" ht="12.75">
      <c r="A26" s="1">
        <v>39353</v>
      </c>
      <c r="B26" s="2">
        <v>24.39</v>
      </c>
      <c r="C26" s="2">
        <v>109.86</v>
      </c>
      <c r="D26" s="2">
        <v>115.73</v>
      </c>
      <c r="F26" s="4">
        <f t="shared" si="0"/>
        <v>0.0032908268202387347</v>
      </c>
      <c r="G26" s="4">
        <f t="shared" si="1"/>
        <v>0.001641137855579844</v>
      </c>
      <c r="H26" s="4">
        <f t="shared" si="2"/>
        <v>-0.004044750430292621</v>
      </c>
      <c r="J26" s="5">
        <f t="shared" si="12"/>
        <v>0.0019744960921432406</v>
      </c>
      <c r="K26" s="5">
        <f t="shared" si="13"/>
        <v>0.0004923413566739532</v>
      </c>
      <c r="L26" s="5">
        <f t="shared" si="14"/>
        <v>-0.00040447504302926207</v>
      </c>
      <c r="M26" s="6">
        <f t="shared" si="3"/>
        <v>0.0020623624057879318</v>
      </c>
      <c r="O26" s="40">
        <v>0.304</v>
      </c>
      <c r="P26" s="40">
        <v>0.467</v>
      </c>
      <c r="Q26" s="40">
        <v>0.229</v>
      </c>
      <c r="S26" s="25">
        <f t="shared" si="4"/>
        <v>0</v>
      </c>
      <c r="T26" s="25">
        <f t="shared" si="5"/>
        <v>0.0010257111597374025</v>
      </c>
      <c r="U26" s="25">
        <f t="shared" si="6"/>
        <v>-0.0015167814113597328</v>
      </c>
      <c r="V26" s="26">
        <f t="shared" si="7"/>
        <v>-0.0004910702516223303</v>
      </c>
      <c r="X26" s="41">
        <v>0.488</v>
      </c>
      <c r="Y26" s="41">
        <v>0.364</v>
      </c>
      <c r="Z26" s="41">
        <v>0.148</v>
      </c>
      <c r="AB26" s="31">
        <f aca="true" t="shared" si="19" ref="AB26:AD30">+X25*F26</f>
        <v>0.0002468120115179051</v>
      </c>
      <c r="AC26" s="31">
        <f t="shared" si="19"/>
        <v>0.00094529540481399</v>
      </c>
      <c r="AD26" s="31">
        <f t="shared" si="19"/>
        <v>-0.0014116179001721246</v>
      </c>
      <c r="AE26" s="32">
        <f>SUM(AB26:AD26)</f>
        <v>-0.0002195104838402294</v>
      </c>
    </row>
    <row r="27" spans="1:31" ht="12.75">
      <c r="A27" s="1">
        <v>39386</v>
      </c>
      <c r="B27" s="2">
        <v>24.58</v>
      </c>
      <c r="C27" s="2">
        <v>110.21</v>
      </c>
      <c r="D27" s="2">
        <v>117.13</v>
      </c>
      <c r="F27" s="4">
        <f t="shared" si="0"/>
        <v>0.007790077900778902</v>
      </c>
      <c r="G27" s="4">
        <f t="shared" si="1"/>
        <v>0.003185872929182487</v>
      </c>
      <c r="H27" s="4">
        <f t="shared" si="2"/>
        <v>0.012097122612978461</v>
      </c>
      <c r="J27" s="5">
        <f t="shared" si="12"/>
        <v>0.004674046740467341</v>
      </c>
      <c r="K27" s="5">
        <f t="shared" si="13"/>
        <v>0.0009557618787547461</v>
      </c>
      <c r="L27" s="5">
        <f t="shared" si="14"/>
        <v>0.0012097122612978461</v>
      </c>
      <c r="M27" s="6">
        <f t="shared" si="3"/>
        <v>0.006839520880519934</v>
      </c>
      <c r="O27" s="40">
        <v>0.249</v>
      </c>
      <c r="P27" s="40">
        <v>0.509</v>
      </c>
      <c r="Q27" s="40">
        <v>0.242</v>
      </c>
      <c r="S27" s="25">
        <f t="shared" si="4"/>
        <v>0.002368183681836786</v>
      </c>
      <c r="T27" s="25">
        <f t="shared" si="5"/>
        <v>0.0014878026579282215</v>
      </c>
      <c r="U27" s="25">
        <f t="shared" si="6"/>
        <v>0.0027702410783720676</v>
      </c>
      <c r="V27" s="26">
        <f t="shared" si="7"/>
        <v>0.0066262274181370755</v>
      </c>
      <c r="X27" s="41">
        <v>0.374</v>
      </c>
      <c r="Y27" s="41">
        <v>0.435</v>
      </c>
      <c r="Z27" s="41">
        <v>0.191</v>
      </c>
      <c r="AB27" s="31">
        <f t="shared" si="19"/>
        <v>0.003801558015580104</v>
      </c>
      <c r="AC27" s="31">
        <f t="shared" si="19"/>
        <v>0.0011596577462224254</v>
      </c>
      <c r="AD27" s="31">
        <f t="shared" si="19"/>
        <v>0.001790374146720812</v>
      </c>
      <c r="AE27" s="32">
        <f>SUM(AB27:AD27)</f>
        <v>0.006751589908523342</v>
      </c>
    </row>
    <row r="28" spans="1:31" ht="12.75">
      <c r="A28" s="1">
        <v>39416</v>
      </c>
      <c r="B28" s="2">
        <v>23.22</v>
      </c>
      <c r="C28" s="2">
        <v>111.3</v>
      </c>
      <c r="D28" s="2">
        <v>118.05</v>
      </c>
      <c r="F28" s="4">
        <f t="shared" si="0"/>
        <v>-0.05532953620829939</v>
      </c>
      <c r="G28" s="4">
        <f t="shared" si="1"/>
        <v>0.00989020959985476</v>
      </c>
      <c r="H28" s="4">
        <f t="shared" si="2"/>
        <v>0.007854520618116645</v>
      </c>
      <c r="J28" s="5">
        <f t="shared" si="12"/>
        <v>-0.03319772172497963</v>
      </c>
      <c r="K28" s="5">
        <f t="shared" si="13"/>
        <v>0.002967062879956428</v>
      </c>
      <c r="L28" s="5">
        <f t="shared" si="14"/>
        <v>0.0007854520618116646</v>
      </c>
      <c r="M28" s="6">
        <f t="shared" si="3"/>
        <v>-0.02944520678321154</v>
      </c>
      <c r="O28" s="40">
        <v>0.015</v>
      </c>
      <c r="P28" s="40">
        <v>0.604</v>
      </c>
      <c r="Q28" s="40">
        <v>0.381</v>
      </c>
      <c r="S28" s="25">
        <f t="shared" si="4"/>
        <v>-0.013777054515866548</v>
      </c>
      <c r="T28" s="25">
        <f t="shared" si="5"/>
        <v>0.005034116686326073</v>
      </c>
      <c r="U28" s="25">
        <f t="shared" si="6"/>
        <v>0.001900793989584228</v>
      </c>
      <c r="V28" s="26">
        <f t="shared" si="7"/>
        <v>-0.006842143839956245</v>
      </c>
      <c r="X28" s="41">
        <v>0.056</v>
      </c>
      <c r="Y28" s="41">
        <v>0.583</v>
      </c>
      <c r="Z28" s="41">
        <v>0.361</v>
      </c>
      <c r="AB28" s="31">
        <f t="shared" si="19"/>
        <v>-0.02069324654190397</v>
      </c>
      <c r="AC28" s="31">
        <f t="shared" si="19"/>
        <v>0.004302241175936821</v>
      </c>
      <c r="AD28" s="31">
        <f t="shared" si="19"/>
        <v>0.0015002134380602793</v>
      </c>
      <c r="AE28" s="32">
        <f>SUM(AB28:AD28)</f>
        <v>-0.014890791927906873</v>
      </c>
    </row>
    <row r="29" spans="1:31" ht="12.75">
      <c r="A29" s="1">
        <v>39444</v>
      </c>
      <c r="B29" s="2">
        <v>23.01</v>
      </c>
      <c r="C29" s="2">
        <v>111.03</v>
      </c>
      <c r="D29" s="2">
        <v>117.23</v>
      </c>
      <c r="F29" s="4">
        <f t="shared" si="0"/>
        <v>-0.009043927648578642</v>
      </c>
      <c r="G29" s="4">
        <f t="shared" si="1"/>
        <v>-0.0024258760107815913</v>
      </c>
      <c r="H29" s="4">
        <f t="shared" si="2"/>
        <v>-0.006946209233375633</v>
      </c>
      <c r="J29" s="5">
        <f t="shared" si="12"/>
        <v>-0.005426356589147185</v>
      </c>
      <c r="K29" s="5">
        <f t="shared" si="13"/>
        <v>-0.0007277628032344774</v>
      </c>
      <c r="L29" s="5">
        <f t="shared" si="14"/>
        <v>-0.0006946209233375634</v>
      </c>
      <c r="M29" s="6">
        <f t="shared" si="3"/>
        <v>-0.006848740315719226</v>
      </c>
      <c r="O29" s="40">
        <v>0.217</v>
      </c>
      <c r="P29" s="40">
        <v>0.503</v>
      </c>
      <c r="Q29" s="40">
        <v>0.28</v>
      </c>
      <c r="S29" s="25">
        <f t="shared" si="4"/>
        <v>-0.00013565891472867964</v>
      </c>
      <c r="T29" s="25">
        <f t="shared" si="5"/>
        <v>-0.001465229110512081</v>
      </c>
      <c r="U29" s="25">
        <f t="shared" si="6"/>
        <v>-0.0026465057179161163</v>
      </c>
      <c r="V29" s="26">
        <f t="shared" si="7"/>
        <v>-0.004247393743156877</v>
      </c>
      <c r="X29" s="41">
        <v>0.353</v>
      </c>
      <c r="Y29" s="41">
        <v>0.407</v>
      </c>
      <c r="Z29" s="41">
        <v>0.24</v>
      </c>
      <c r="AB29" s="31">
        <f t="shared" si="19"/>
        <v>-0.000506459948320404</v>
      </c>
      <c r="AC29" s="31">
        <f t="shared" si="19"/>
        <v>-0.0014142857142856677</v>
      </c>
      <c r="AD29" s="31">
        <f t="shared" si="19"/>
        <v>-0.0025075815332486033</v>
      </c>
      <c r="AE29" s="32">
        <f>SUM(AB29:AD29)</f>
        <v>-0.0044283271958546755</v>
      </c>
    </row>
    <row r="30" spans="1:31" ht="12.75">
      <c r="A30" s="1">
        <v>39477</v>
      </c>
      <c r="B30" s="2">
        <v>21.11</v>
      </c>
      <c r="C30" s="2">
        <v>113.2</v>
      </c>
      <c r="D30" s="2">
        <v>119.68</v>
      </c>
      <c r="F30" s="4">
        <f t="shared" si="0"/>
        <v>-0.08257279443720134</v>
      </c>
      <c r="G30" s="4">
        <f t="shared" si="1"/>
        <v>0.01954426731514003</v>
      </c>
      <c r="H30" s="4">
        <f t="shared" si="2"/>
        <v>0.02089908726435219</v>
      </c>
      <c r="J30" s="5">
        <f t="shared" si="12"/>
        <v>-0.0495436766623208</v>
      </c>
      <c r="K30" s="5">
        <f t="shared" si="13"/>
        <v>0.005863280194542009</v>
      </c>
      <c r="L30" s="5">
        <f t="shared" si="14"/>
        <v>0.002089908726435219</v>
      </c>
      <c r="M30" s="6">
        <f t="shared" si="3"/>
        <v>-0.04159048774134357</v>
      </c>
      <c r="O30" s="40">
        <v>0</v>
      </c>
      <c r="P30" s="40">
        <v>1</v>
      </c>
      <c r="Q30" s="40">
        <v>0</v>
      </c>
      <c r="S30" s="25">
        <f t="shared" si="4"/>
        <v>-0.01791829639287269</v>
      </c>
      <c r="T30" s="25">
        <f t="shared" si="5"/>
        <v>0.009830766459515436</v>
      </c>
      <c r="U30" s="25">
        <f t="shared" si="6"/>
        <v>0.0058517444340186135</v>
      </c>
      <c r="V30" s="26">
        <f t="shared" si="7"/>
        <v>-0.0022357854993386404</v>
      </c>
      <c r="X30" s="41">
        <v>0.006</v>
      </c>
      <c r="Y30" s="41">
        <v>0.601</v>
      </c>
      <c r="Z30" s="41">
        <v>0.393</v>
      </c>
      <c r="AB30" s="31">
        <f t="shared" si="19"/>
        <v>-0.02914819643633207</v>
      </c>
      <c r="AC30" s="31">
        <f t="shared" si="19"/>
        <v>0.00795451679726199</v>
      </c>
      <c r="AD30" s="31">
        <f t="shared" si="19"/>
        <v>0.005015780943444526</v>
      </c>
      <c r="AE30" s="32">
        <f>SUM(AB30:AD30)</f>
        <v>-0.016177898695625553</v>
      </c>
    </row>
    <row r="31" spans="1:31" ht="12.75">
      <c r="A31" s="1">
        <v>39507</v>
      </c>
      <c r="B31" s="2">
        <v>20.44</v>
      </c>
      <c r="C31" s="2">
        <v>114.7</v>
      </c>
      <c r="D31" s="2">
        <v>120.78</v>
      </c>
      <c r="F31" s="4">
        <f t="shared" si="0"/>
        <v>-0.031738512553292186</v>
      </c>
      <c r="G31" s="4">
        <f t="shared" si="1"/>
        <v>0.013250883392226243</v>
      </c>
      <c r="H31" s="4">
        <f t="shared" si="2"/>
        <v>0.009191176470588092</v>
      </c>
      <c r="J31" s="5">
        <f t="shared" si="12"/>
        <v>-0.01904310753197531</v>
      </c>
      <c r="K31" s="5">
        <f t="shared" si="13"/>
        <v>0.003975265017667873</v>
      </c>
      <c r="L31" s="5">
        <f t="shared" si="14"/>
        <v>0.0009191176470588092</v>
      </c>
      <c r="M31" s="6">
        <f t="shared" si="3"/>
        <v>-0.014148724867248628</v>
      </c>
      <c r="O31" s="40">
        <v>0.067</v>
      </c>
      <c r="P31" s="40">
        <v>0.569</v>
      </c>
      <c r="Q31" s="40">
        <v>0.364</v>
      </c>
      <c r="S31" s="25">
        <f t="shared" si="4"/>
        <v>0</v>
      </c>
      <c r="T31" s="25">
        <f t="shared" si="5"/>
        <v>0.013250883392226243</v>
      </c>
      <c r="U31" s="25">
        <f t="shared" si="6"/>
        <v>0</v>
      </c>
      <c r="V31" s="26">
        <f t="shared" si="7"/>
        <v>0.013250883392226243</v>
      </c>
      <c r="X31" s="41">
        <v>0.144</v>
      </c>
      <c r="Y31" s="41">
        <v>0.53</v>
      </c>
      <c r="Z31" s="41">
        <v>0.326</v>
      </c>
      <c r="AB31" s="31">
        <f aca="true" t="shared" si="20" ref="AB31:AB42">+X30*F31</f>
        <v>-0.0001904310753197531</v>
      </c>
      <c r="AC31" s="31">
        <f aca="true" t="shared" si="21" ref="AC31:AC42">+Y30*G31</f>
        <v>0.007963780918727972</v>
      </c>
      <c r="AD31" s="31">
        <f aca="true" t="shared" si="22" ref="AD31:AD42">+Z30*H31</f>
        <v>0.00361213235294112</v>
      </c>
      <c r="AE31" s="32">
        <f aca="true" t="shared" si="23" ref="AE31:AE42">SUM(AB31:AD31)</f>
        <v>0.011385482196349338</v>
      </c>
    </row>
    <row r="32" spans="1:31" ht="12.75">
      <c r="A32" s="1">
        <v>39538</v>
      </c>
      <c r="B32" s="2">
        <v>19.36</v>
      </c>
      <c r="C32" s="2">
        <v>113.74</v>
      </c>
      <c r="D32" s="2">
        <v>120.1</v>
      </c>
      <c r="F32" s="4">
        <f t="shared" si="0"/>
        <v>-0.052837573385518644</v>
      </c>
      <c r="G32" s="4">
        <f t="shared" si="1"/>
        <v>-0.008369659982563227</v>
      </c>
      <c r="H32" s="4">
        <f t="shared" si="2"/>
        <v>-0.0056300712038417355</v>
      </c>
      <c r="J32" s="5">
        <f t="shared" si="12"/>
        <v>-0.03170254403131118</v>
      </c>
      <c r="K32" s="5">
        <f t="shared" si="13"/>
        <v>-0.002510897994768968</v>
      </c>
      <c r="L32" s="5">
        <f t="shared" si="14"/>
        <v>-0.0005630071203841736</v>
      </c>
      <c r="M32" s="6">
        <f t="shared" si="3"/>
        <v>-0.03477644914646432</v>
      </c>
      <c r="O32" s="40">
        <v>0.079</v>
      </c>
      <c r="P32" s="40">
        <v>0.568</v>
      </c>
      <c r="Q32" s="40">
        <v>0.353</v>
      </c>
      <c r="S32" s="25">
        <f t="shared" si="4"/>
        <v>-0.0035401174168297493</v>
      </c>
      <c r="T32" s="25">
        <f t="shared" si="5"/>
        <v>-0.004762336530078476</v>
      </c>
      <c r="U32" s="25">
        <f t="shared" si="6"/>
        <v>-0.0020493459181983916</v>
      </c>
      <c r="V32" s="26">
        <f t="shared" si="7"/>
        <v>-0.010351799865106617</v>
      </c>
      <c r="X32" s="41">
        <v>0.115</v>
      </c>
      <c r="Y32" s="41">
        <v>0.55</v>
      </c>
      <c r="Z32" s="41">
        <v>0.335</v>
      </c>
      <c r="AB32" s="31">
        <f t="shared" si="20"/>
        <v>-0.007608610567514684</v>
      </c>
      <c r="AC32" s="31">
        <f t="shared" si="21"/>
        <v>-0.004435919790758511</v>
      </c>
      <c r="AD32" s="31">
        <f t="shared" si="22"/>
        <v>-0.001835403212452406</v>
      </c>
      <c r="AE32" s="32">
        <f t="shared" si="23"/>
        <v>-0.0138799335707256</v>
      </c>
    </row>
    <row r="33" spans="1:31" ht="12.75">
      <c r="A33" s="1">
        <v>39568</v>
      </c>
      <c r="B33" s="2">
        <v>20.86</v>
      </c>
      <c r="C33" s="2">
        <v>113.1</v>
      </c>
      <c r="D33" s="2">
        <v>119.21</v>
      </c>
      <c r="F33" s="4">
        <f t="shared" si="0"/>
        <v>0.07747933884297531</v>
      </c>
      <c r="G33" s="4">
        <f t="shared" si="1"/>
        <v>-0.005626868296113918</v>
      </c>
      <c r="H33" s="4">
        <f t="shared" si="2"/>
        <v>-0.007410491257285545</v>
      </c>
      <c r="J33" s="5">
        <f t="shared" si="12"/>
        <v>0.046487603305785184</v>
      </c>
      <c r="K33" s="5">
        <f t="shared" si="13"/>
        <v>-0.0016880604888341755</v>
      </c>
      <c r="L33" s="5">
        <f t="shared" si="14"/>
        <v>-0.0007410491257285545</v>
      </c>
      <c r="M33" s="6">
        <f t="shared" si="3"/>
        <v>0.04405849369122246</v>
      </c>
      <c r="O33" s="40">
        <v>0.059</v>
      </c>
      <c r="P33" s="40">
        <v>0.582</v>
      </c>
      <c r="Q33" s="40">
        <v>0.359</v>
      </c>
      <c r="S33" s="25">
        <f t="shared" si="4"/>
        <v>0.00612086776859505</v>
      </c>
      <c r="T33" s="25">
        <f t="shared" si="5"/>
        <v>-0.0031960611921927054</v>
      </c>
      <c r="U33" s="25">
        <f t="shared" si="6"/>
        <v>-0.0026159034138217973</v>
      </c>
      <c r="V33" s="26">
        <f t="shared" si="7"/>
        <v>0.00030890316258054724</v>
      </c>
      <c r="X33" s="41">
        <v>0.134</v>
      </c>
      <c r="Y33" s="41">
        <v>0.543</v>
      </c>
      <c r="Z33" s="41">
        <v>0.323</v>
      </c>
      <c r="AB33" s="31">
        <f t="shared" si="20"/>
        <v>0.00891012396694216</v>
      </c>
      <c r="AC33" s="31">
        <f t="shared" si="21"/>
        <v>-0.0030947775628626553</v>
      </c>
      <c r="AD33" s="31">
        <f t="shared" si="22"/>
        <v>-0.0024825145711906576</v>
      </c>
      <c r="AE33" s="32">
        <f t="shared" si="23"/>
        <v>0.0033328318328888474</v>
      </c>
    </row>
    <row r="34" spans="1:31" ht="12.75">
      <c r="A34" s="1">
        <v>39598</v>
      </c>
      <c r="B34" s="2">
        <v>20.99</v>
      </c>
      <c r="C34" s="2">
        <v>111.77</v>
      </c>
      <c r="D34" s="2">
        <v>117.3</v>
      </c>
      <c r="F34" s="4">
        <f t="shared" si="0"/>
        <v>0.0062320230105463725</v>
      </c>
      <c r="G34" s="4">
        <f t="shared" si="1"/>
        <v>-0.011759504862953074</v>
      </c>
      <c r="H34" s="4">
        <f t="shared" si="2"/>
        <v>-0.0160221457931381</v>
      </c>
      <c r="J34" s="5">
        <f t="shared" si="12"/>
        <v>0.0037392138063278234</v>
      </c>
      <c r="K34" s="5">
        <f t="shared" si="13"/>
        <v>-0.003527851458885922</v>
      </c>
      <c r="L34" s="5">
        <f t="shared" si="14"/>
        <v>-0.0016022145793138098</v>
      </c>
      <c r="M34" s="6">
        <f t="shared" si="3"/>
        <v>-0.0013908522318719085</v>
      </c>
      <c r="O34" s="40">
        <v>0.101</v>
      </c>
      <c r="P34" s="40">
        <v>0.563</v>
      </c>
      <c r="Q34" s="40">
        <v>0.336</v>
      </c>
      <c r="S34" s="25">
        <f t="shared" si="4"/>
        <v>0.00036768935762223595</v>
      </c>
      <c r="T34" s="25">
        <f t="shared" si="5"/>
        <v>-0.006844031830238689</v>
      </c>
      <c r="U34" s="25">
        <f t="shared" si="6"/>
        <v>-0.005751950339736577</v>
      </c>
      <c r="V34" s="26">
        <f t="shared" si="7"/>
        <v>-0.01222829281235303</v>
      </c>
      <c r="X34" s="41">
        <v>0.172</v>
      </c>
      <c r="Y34" s="41">
        <v>0.526</v>
      </c>
      <c r="Z34" s="41">
        <v>0.302</v>
      </c>
      <c r="AB34" s="31">
        <f t="shared" si="20"/>
        <v>0.000835091083413214</v>
      </c>
      <c r="AC34" s="31">
        <f t="shared" si="21"/>
        <v>-0.006385411140583519</v>
      </c>
      <c r="AD34" s="31">
        <f t="shared" si="22"/>
        <v>-0.005175153091183606</v>
      </c>
      <c r="AE34" s="32">
        <f t="shared" si="23"/>
        <v>-0.010725473148353912</v>
      </c>
    </row>
    <row r="35" spans="1:31" ht="12.75">
      <c r="A35" s="1">
        <v>39629</v>
      </c>
      <c r="B35" s="2">
        <v>18.95</v>
      </c>
      <c r="C35" s="2">
        <v>110.86</v>
      </c>
      <c r="D35" s="2">
        <v>115.06</v>
      </c>
      <c r="F35" s="4">
        <f t="shared" si="0"/>
        <v>-0.09718913768461168</v>
      </c>
      <c r="G35" s="4">
        <f t="shared" si="1"/>
        <v>-0.00814171960275567</v>
      </c>
      <c r="H35" s="4">
        <f t="shared" si="2"/>
        <v>-0.01909633418584822</v>
      </c>
      <c r="J35" s="5">
        <f t="shared" si="12"/>
        <v>-0.058313482610767006</v>
      </c>
      <c r="K35" s="5">
        <f t="shared" si="13"/>
        <v>-0.002442515880826701</v>
      </c>
      <c r="L35" s="5">
        <f t="shared" si="14"/>
        <v>-0.001909633418584822</v>
      </c>
      <c r="M35" s="6">
        <f t="shared" si="3"/>
        <v>-0.06266563191017853</v>
      </c>
      <c r="O35" s="40">
        <v>0</v>
      </c>
      <c r="P35" s="40">
        <v>1</v>
      </c>
      <c r="Q35" s="40">
        <v>0</v>
      </c>
      <c r="S35" s="25">
        <f t="shared" si="4"/>
        <v>-0.00981610290614578</v>
      </c>
      <c r="T35" s="25">
        <f t="shared" si="5"/>
        <v>-0.004583788136351442</v>
      </c>
      <c r="U35" s="25">
        <f t="shared" si="6"/>
        <v>-0.006416368286445002</v>
      </c>
      <c r="V35" s="26">
        <f t="shared" si="7"/>
        <v>-0.020816259328942224</v>
      </c>
      <c r="X35" s="41">
        <v>0</v>
      </c>
      <c r="Y35" s="41">
        <v>0.889</v>
      </c>
      <c r="Z35" s="41">
        <v>0.111</v>
      </c>
      <c r="AB35" s="31">
        <f t="shared" si="20"/>
        <v>-0.01671653168175321</v>
      </c>
      <c r="AC35" s="31">
        <f t="shared" si="21"/>
        <v>-0.004282544511049483</v>
      </c>
      <c r="AD35" s="31">
        <f t="shared" si="22"/>
        <v>-0.005767092924126162</v>
      </c>
      <c r="AE35" s="32">
        <f t="shared" si="23"/>
        <v>-0.026766169116928855</v>
      </c>
    </row>
    <row r="36" spans="1:31" ht="12.75">
      <c r="A36" s="1">
        <v>39660</v>
      </c>
      <c r="B36" s="2">
        <v>18.97</v>
      </c>
      <c r="C36" s="2">
        <v>112.6</v>
      </c>
      <c r="D36" s="2">
        <v>118.16</v>
      </c>
      <c r="F36" s="4">
        <f t="shared" si="0"/>
        <v>0.0010554089709762238</v>
      </c>
      <c r="G36" s="4">
        <f t="shared" si="1"/>
        <v>0.01569547176619146</v>
      </c>
      <c r="H36" s="4">
        <f t="shared" si="2"/>
        <v>0.026942464800973287</v>
      </c>
      <c r="J36" s="5">
        <f t="shared" si="12"/>
        <v>0.0006332453825857342</v>
      </c>
      <c r="K36" s="5">
        <f t="shared" si="13"/>
        <v>0.004708641529857438</v>
      </c>
      <c r="L36" s="5">
        <f t="shared" si="14"/>
        <v>0.002694246480097329</v>
      </c>
      <c r="M36" s="6">
        <f t="shared" si="3"/>
        <v>0.008036133392540501</v>
      </c>
      <c r="O36" s="40">
        <v>0.041</v>
      </c>
      <c r="P36" s="40">
        <v>0.587</v>
      </c>
      <c r="Q36" s="40">
        <v>0.372</v>
      </c>
      <c r="S36" s="25">
        <f t="shared" si="4"/>
        <v>0</v>
      </c>
      <c r="T36" s="25">
        <f t="shared" si="5"/>
        <v>0.01569547176619146</v>
      </c>
      <c r="U36" s="25">
        <f t="shared" si="6"/>
        <v>0</v>
      </c>
      <c r="V36" s="26">
        <f t="shared" si="7"/>
        <v>0.01569547176619146</v>
      </c>
      <c r="X36" s="41">
        <v>0.08</v>
      </c>
      <c r="Y36" s="41">
        <v>0.567</v>
      </c>
      <c r="Z36" s="41">
        <v>0.353</v>
      </c>
      <c r="AB36" s="31">
        <f t="shared" si="20"/>
        <v>0</v>
      </c>
      <c r="AC36" s="31">
        <f t="shared" si="21"/>
        <v>0.013953274400144208</v>
      </c>
      <c r="AD36" s="31">
        <f t="shared" si="22"/>
        <v>0.0029906135929080348</v>
      </c>
      <c r="AE36" s="32">
        <f t="shared" si="23"/>
        <v>0.016943887993052242</v>
      </c>
    </row>
    <row r="37" spans="1:31" ht="12.75">
      <c r="A37" s="1">
        <v>39689</v>
      </c>
      <c r="B37" s="2">
        <v>19.56</v>
      </c>
      <c r="C37" s="2">
        <v>113.67</v>
      </c>
      <c r="D37" s="2">
        <v>119.93</v>
      </c>
      <c r="F37" s="4">
        <f t="shared" si="0"/>
        <v>0.03110173958882445</v>
      </c>
      <c r="G37" s="4">
        <f t="shared" si="1"/>
        <v>0.00950266429840152</v>
      </c>
      <c r="H37" s="4">
        <f t="shared" si="2"/>
        <v>0.014979688557887672</v>
      </c>
      <c r="J37" s="5">
        <f t="shared" si="12"/>
        <v>0.01866104375329467</v>
      </c>
      <c r="K37" s="5">
        <f t="shared" si="13"/>
        <v>0.002850799289520456</v>
      </c>
      <c r="L37" s="5">
        <f t="shared" si="14"/>
        <v>0.0014979688557887672</v>
      </c>
      <c r="M37" s="6">
        <f t="shared" si="3"/>
        <v>0.023009811898603894</v>
      </c>
      <c r="O37" s="40">
        <v>0</v>
      </c>
      <c r="P37" s="40">
        <v>1</v>
      </c>
      <c r="Q37" s="40">
        <v>0</v>
      </c>
      <c r="S37" s="25">
        <f t="shared" si="4"/>
        <v>0.0012751713231418025</v>
      </c>
      <c r="T37" s="25">
        <f t="shared" si="5"/>
        <v>0.005578063943161691</v>
      </c>
      <c r="U37" s="25">
        <f t="shared" si="6"/>
        <v>0.005572444143534213</v>
      </c>
      <c r="V37" s="26">
        <f t="shared" si="7"/>
        <v>0.012425679409837707</v>
      </c>
      <c r="X37" s="41">
        <v>0</v>
      </c>
      <c r="Y37" s="41">
        <v>0.897</v>
      </c>
      <c r="Z37" s="41">
        <v>0.103</v>
      </c>
      <c r="AB37" s="31">
        <f t="shared" si="20"/>
        <v>0.002488139167105956</v>
      </c>
      <c r="AC37" s="31">
        <f t="shared" si="21"/>
        <v>0.005388010657193661</v>
      </c>
      <c r="AD37" s="31">
        <f t="shared" si="22"/>
        <v>0.005287830060934348</v>
      </c>
      <c r="AE37" s="32">
        <f t="shared" si="23"/>
        <v>0.013163979885233965</v>
      </c>
    </row>
    <row r="38" spans="1:31" ht="12.75">
      <c r="A38" s="1">
        <v>39721</v>
      </c>
      <c r="B38" s="2">
        <v>17.85</v>
      </c>
      <c r="C38" s="2">
        <v>115.09</v>
      </c>
      <c r="D38" s="2">
        <v>120</v>
      </c>
      <c r="F38" s="4">
        <f t="shared" si="0"/>
        <v>-0.08742331288343541</v>
      </c>
      <c r="G38" s="4">
        <f t="shared" si="1"/>
        <v>0.012492302278525491</v>
      </c>
      <c r="H38" s="4">
        <f t="shared" si="2"/>
        <v>0.0005836738097222405</v>
      </c>
      <c r="J38" s="5">
        <f t="shared" si="12"/>
        <v>-0.05245398773006125</v>
      </c>
      <c r="K38" s="5">
        <f t="shared" si="13"/>
        <v>0.0037476906835576473</v>
      </c>
      <c r="L38" s="5">
        <f t="shared" si="14"/>
        <v>5.836738097222405E-05</v>
      </c>
      <c r="M38" s="6">
        <f t="shared" si="3"/>
        <v>-0.04864792966553138</v>
      </c>
      <c r="O38" s="40">
        <v>0.101</v>
      </c>
      <c r="P38" s="40">
        <v>0.555</v>
      </c>
      <c r="Q38" s="40">
        <v>0.344</v>
      </c>
      <c r="S38" s="25">
        <f t="shared" si="4"/>
        <v>0</v>
      </c>
      <c r="T38" s="25">
        <f t="shared" si="5"/>
        <v>0.012492302278525491</v>
      </c>
      <c r="U38" s="25">
        <f t="shared" si="6"/>
        <v>0</v>
      </c>
      <c r="V38" s="26">
        <f t="shared" si="7"/>
        <v>0.012492302278525491</v>
      </c>
      <c r="X38" s="41">
        <v>0.15</v>
      </c>
      <c r="Y38" s="41">
        <v>0.53</v>
      </c>
      <c r="Z38" s="41">
        <v>0.32</v>
      </c>
      <c r="AB38" s="31">
        <f t="shared" si="20"/>
        <v>0</v>
      </c>
      <c r="AC38" s="31">
        <f t="shared" si="21"/>
        <v>0.011205595143837366</v>
      </c>
      <c r="AD38" s="31">
        <f t="shared" si="22"/>
        <v>6.011840240139076E-05</v>
      </c>
      <c r="AE38" s="32">
        <f t="shared" si="23"/>
        <v>0.011265713546238757</v>
      </c>
    </row>
    <row r="39" spans="1:31" ht="12.75">
      <c r="A39" s="1">
        <v>39752</v>
      </c>
      <c r="B39" s="2">
        <v>16.15</v>
      </c>
      <c r="C39" s="2">
        <v>117.44</v>
      </c>
      <c r="D39" s="2">
        <v>118.87</v>
      </c>
      <c r="F39" s="4">
        <f t="shared" si="0"/>
        <v>-0.09523809523809534</v>
      </c>
      <c r="G39" s="4">
        <f t="shared" si="1"/>
        <v>0.02041880267616647</v>
      </c>
      <c r="H39" s="4">
        <f t="shared" si="2"/>
        <v>-0.009416666666666629</v>
      </c>
      <c r="J39" s="5">
        <f t="shared" si="12"/>
        <v>-0.057142857142857204</v>
      </c>
      <c r="K39" s="5">
        <f t="shared" si="13"/>
        <v>0.006125640802849941</v>
      </c>
      <c r="L39" s="5">
        <f t="shared" si="14"/>
        <v>-0.0009416666666666629</v>
      </c>
      <c r="M39" s="6">
        <f t="shared" si="3"/>
        <v>-0.05195888300667392</v>
      </c>
      <c r="O39" s="40">
        <v>0</v>
      </c>
      <c r="P39" s="40">
        <v>1</v>
      </c>
      <c r="Q39" s="40">
        <v>0</v>
      </c>
      <c r="S39" s="25">
        <f t="shared" si="4"/>
        <v>-0.00961904761904763</v>
      </c>
      <c r="T39" s="25">
        <f t="shared" si="5"/>
        <v>0.011332435485272392</v>
      </c>
      <c r="U39" s="25">
        <f t="shared" si="6"/>
        <v>-0.00323933333333332</v>
      </c>
      <c r="V39" s="26">
        <f t="shared" si="7"/>
        <v>-0.001525945467108558</v>
      </c>
      <c r="X39" s="41">
        <v>0</v>
      </c>
      <c r="Y39" s="41">
        <v>1</v>
      </c>
      <c r="Z39" s="41">
        <v>0</v>
      </c>
      <c r="AB39" s="31">
        <f t="shared" si="20"/>
        <v>-0.014285714285714301</v>
      </c>
      <c r="AC39" s="31">
        <f t="shared" si="21"/>
        <v>0.01082196541836823</v>
      </c>
      <c r="AD39" s="31">
        <f t="shared" si="22"/>
        <v>-0.0030133333333333214</v>
      </c>
      <c r="AE39" s="32">
        <f t="shared" si="23"/>
        <v>-0.006477082200679392</v>
      </c>
    </row>
    <row r="40" spans="1:31" ht="12.75">
      <c r="A40" s="1">
        <v>39780</v>
      </c>
      <c r="B40" s="2">
        <v>14.85</v>
      </c>
      <c r="C40" s="2">
        <v>119.4</v>
      </c>
      <c r="D40" s="2">
        <v>127.07</v>
      </c>
      <c r="F40" s="4">
        <f t="shared" si="0"/>
        <v>-0.08049535603715163</v>
      </c>
      <c r="G40" s="4">
        <f t="shared" si="1"/>
        <v>0.01668937329700282</v>
      </c>
      <c r="H40" s="4">
        <f t="shared" si="2"/>
        <v>0.06898292252040039</v>
      </c>
      <c r="J40" s="5">
        <f t="shared" si="12"/>
        <v>-0.04829721362229098</v>
      </c>
      <c r="K40" s="5">
        <f t="shared" si="13"/>
        <v>0.005006811989100845</v>
      </c>
      <c r="L40" s="5">
        <f t="shared" si="14"/>
        <v>0.006898292252040039</v>
      </c>
      <c r="M40" s="6">
        <f t="shared" si="3"/>
        <v>-0.036392109381150096</v>
      </c>
      <c r="O40" s="40">
        <v>0</v>
      </c>
      <c r="P40" s="40">
        <v>1</v>
      </c>
      <c r="Q40" s="40">
        <v>0</v>
      </c>
      <c r="S40" s="25">
        <f t="shared" si="4"/>
        <v>0</v>
      </c>
      <c r="T40" s="25">
        <f t="shared" si="5"/>
        <v>0.01668937329700282</v>
      </c>
      <c r="U40" s="25">
        <f t="shared" si="6"/>
        <v>0</v>
      </c>
      <c r="V40" s="26">
        <f t="shared" si="7"/>
        <v>0.01668937329700282</v>
      </c>
      <c r="X40" s="41">
        <v>0</v>
      </c>
      <c r="Y40" s="41">
        <v>1</v>
      </c>
      <c r="Z40" s="41">
        <v>0</v>
      </c>
      <c r="AB40" s="31">
        <f t="shared" si="20"/>
        <v>0</v>
      </c>
      <c r="AC40" s="31">
        <f t="shared" si="21"/>
        <v>0.01668937329700282</v>
      </c>
      <c r="AD40" s="31">
        <f t="shared" si="22"/>
        <v>0</v>
      </c>
      <c r="AE40" s="32">
        <f t="shared" si="23"/>
        <v>0.01668937329700282</v>
      </c>
    </row>
    <row r="41" spans="1:31" ht="12.75">
      <c r="A41" s="1">
        <v>39812</v>
      </c>
      <c r="B41" s="2">
        <v>14.163</v>
      </c>
      <c r="C41" s="2">
        <v>120.72</v>
      </c>
      <c r="D41" s="2">
        <v>127.83</v>
      </c>
      <c r="F41" s="4">
        <f t="shared" si="0"/>
        <v>-0.04626262626262623</v>
      </c>
      <c r="G41" s="4">
        <f t="shared" si="1"/>
        <v>0.011055276381909396</v>
      </c>
      <c r="H41" s="4">
        <f t="shared" si="2"/>
        <v>0.005980955378924957</v>
      </c>
      <c r="J41" s="5">
        <f t="shared" si="12"/>
        <v>-0.027757575757575734</v>
      </c>
      <c r="K41" s="5">
        <f t="shared" si="13"/>
        <v>0.0033165829145728187</v>
      </c>
      <c r="L41" s="5">
        <f t="shared" si="14"/>
        <v>0.0005980955378924957</v>
      </c>
      <c r="M41" s="6">
        <f t="shared" si="3"/>
        <v>-0.02384289730511042</v>
      </c>
      <c r="O41" s="40">
        <v>0</v>
      </c>
      <c r="P41" s="40">
        <v>0.832</v>
      </c>
      <c r="Q41" s="40">
        <v>0.168</v>
      </c>
      <c r="S41" s="25">
        <f t="shared" si="4"/>
        <v>0</v>
      </c>
      <c r="T41" s="25">
        <f t="shared" si="5"/>
        <v>0.011055276381909396</v>
      </c>
      <c r="U41" s="25">
        <f t="shared" si="6"/>
        <v>0</v>
      </c>
      <c r="V41" s="26">
        <f t="shared" si="7"/>
        <v>0.011055276381909396</v>
      </c>
      <c r="X41" s="41">
        <v>0</v>
      </c>
      <c r="Y41" s="41">
        <v>0.706</v>
      </c>
      <c r="Z41" s="41">
        <v>0.294</v>
      </c>
      <c r="AB41" s="31">
        <f t="shared" si="20"/>
        <v>0</v>
      </c>
      <c r="AC41" s="31">
        <f t="shared" si="21"/>
        <v>0.011055276381909396</v>
      </c>
      <c r="AD41" s="31">
        <f t="shared" si="22"/>
        <v>0</v>
      </c>
      <c r="AE41" s="32">
        <f t="shared" si="23"/>
        <v>0.011055276381909396</v>
      </c>
    </row>
    <row r="42" spans="1:31" ht="12.75">
      <c r="A42" s="1">
        <v>39843</v>
      </c>
      <c r="B42" s="2">
        <v>14.249</v>
      </c>
      <c r="C42" s="2">
        <v>121.05</v>
      </c>
      <c r="D42" s="2">
        <v>124.51</v>
      </c>
      <c r="F42" s="4">
        <f t="shared" si="0"/>
        <v>0.006072159853138581</v>
      </c>
      <c r="G42" s="4">
        <f t="shared" si="1"/>
        <v>0.0027335984095426813</v>
      </c>
      <c r="H42" s="4">
        <f t="shared" si="2"/>
        <v>-0.02597199405460371</v>
      </c>
      <c r="J42" s="5">
        <f t="shared" si="12"/>
        <v>0.0036432959118831484</v>
      </c>
      <c r="K42" s="5">
        <f t="shared" si="13"/>
        <v>0.0008200795228628044</v>
      </c>
      <c r="L42" s="5">
        <f t="shared" si="14"/>
        <v>-0.002597199405460371</v>
      </c>
      <c r="M42" s="6">
        <f t="shared" si="3"/>
        <v>0.001866176029285582</v>
      </c>
      <c r="O42" s="40">
        <v>0</v>
      </c>
      <c r="P42" s="40">
        <v>0.907</v>
      </c>
      <c r="Q42" s="40">
        <v>0.093</v>
      </c>
      <c r="S42" s="25">
        <f t="shared" si="4"/>
        <v>0</v>
      </c>
      <c r="T42" s="25">
        <f t="shared" si="5"/>
        <v>0.0022743538767395106</v>
      </c>
      <c r="U42" s="25">
        <f t="shared" si="6"/>
        <v>-0.004363295001173423</v>
      </c>
      <c r="V42" s="26">
        <f t="shared" si="7"/>
        <v>-0.0020889411244339124</v>
      </c>
      <c r="X42" s="41">
        <v>0</v>
      </c>
      <c r="Y42" s="41">
        <v>0.708</v>
      </c>
      <c r="Z42" s="41">
        <v>0.292</v>
      </c>
      <c r="AB42" s="31">
        <f t="shared" si="20"/>
        <v>0</v>
      </c>
      <c r="AC42" s="31">
        <f t="shared" si="21"/>
        <v>0.0019299204771371329</v>
      </c>
      <c r="AD42" s="31">
        <f t="shared" si="22"/>
        <v>-0.00763576625205349</v>
      </c>
      <c r="AE42" s="32">
        <f t="shared" si="23"/>
        <v>-0.005705845774916357</v>
      </c>
    </row>
    <row r="43" spans="1:31" ht="12.75">
      <c r="A43" s="1">
        <v>39871</v>
      </c>
      <c r="B43" s="2">
        <v>12.75</v>
      </c>
      <c r="C43" s="2">
        <v>121.93</v>
      </c>
      <c r="D43" s="2">
        <v>124.76</v>
      </c>
      <c r="F43" s="4">
        <f t="shared" si="0"/>
        <v>-0.10520036493789042</v>
      </c>
      <c r="G43" s="4">
        <f t="shared" si="1"/>
        <v>0.007269723254853533</v>
      </c>
      <c r="H43" s="4">
        <f t="shared" si="2"/>
        <v>0.0020078708537467627</v>
      </c>
      <c r="J43" s="5">
        <f t="shared" si="12"/>
        <v>-0.06312021896273425</v>
      </c>
      <c r="K43" s="5">
        <f t="shared" si="13"/>
        <v>0.00218091697645606</v>
      </c>
      <c r="L43" s="5">
        <f t="shared" si="14"/>
        <v>0.00020078708537467628</v>
      </c>
      <c r="M43" s="6">
        <f t="shared" si="3"/>
        <v>-0.06073851490090351</v>
      </c>
      <c r="O43" s="40">
        <v>0.01</v>
      </c>
      <c r="P43" s="40">
        <v>0.611</v>
      </c>
      <c r="Q43" s="40">
        <v>0.379</v>
      </c>
      <c r="S43" s="25">
        <f t="shared" si="4"/>
        <v>0</v>
      </c>
      <c r="T43" s="25">
        <f t="shared" si="5"/>
        <v>0.0065936389921521545</v>
      </c>
      <c r="U43" s="25">
        <f t="shared" si="6"/>
        <v>0.00018673198939844892</v>
      </c>
      <c r="V43" s="26">
        <f t="shared" si="7"/>
        <v>0.006780370981550604</v>
      </c>
      <c r="X43" s="41">
        <v>0.046</v>
      </c>
      <c r="Y43" s="41">
        <v>0.592</v>
      </c>
      <c r="Z43" s="41">
        <v>0.362</v>
      </c>
      <c r="AB43" s="31">
        <f aca="true" t="shared" si="24" ref="AB43:AB54">+X42*F43</f>
        <v>0</v>
      </c>
      <c r="AC43" s="31">
        <f aca="true" t="shared" si="25" ref="AC43:AC54">+Y42*G43</f>
        <v>0.005146964064436301</v>
      </c>
      <c r="AD43" s="31">
        <f aca="true" t="shared" si="26" ref="AD43:AD54">+Z42*H43</f>
        <v>0.0005862982892940547</v>
      </c>
      <c r="AE43" s="32">
        <f aca="true" t="shared" si="27" ref="AE43:AE54">SUM(AB43:AD43)</f>
        <v>0.005733262353730356</v>
      </c>
    </row>
    <row r="44" spans="1:31" ht="12.75">
      <c r="A44" s="1">
        <v>39903</v>
      </c>
      <c r="B44" s="2">
        <v>13.084</v>
      </c>
      <c r="C44" s="2">
        <v>123.17</v>
      </c>
      <c r="D44" s="2">
        <v>127.17</v>
      </c>
      <c r="F44" s="4">
        <f t="shared" si="0"/>
        <v>0.026196078431372616</v>
      </c>
      <c r="G44" s="4">
        <f t="shared" si="1"/>
        <v>0.010169769539899898</v>
      </c>
      <c r="H44" s="4">
        <f t="shared" si="2"/>
        <v>0.01931708881051608</v>
      </c>
      <c r="J44" s="5">
        <f t="shared" si="12"/>
        <v>0.01571764705882357</v>
      </c>
      <c r="K44" s="5">
        <f t="shared" si="13"/>
        <v>0.0030509308619699692</v>
      </c>
      <c r="L44" s="5">
        <f t="shared" si="14"/>
        <v>0.0019317088810516083</v>
      </c>
      <c r="M44" s="6">
        <f t="shared" si="3"/>
        <v>0.020700286801845144</v>
      </c>
      <c r="O44" s="40">
        <v>0.047</v>
      </c>
      <c r="P44" s="40">
        <v>0.586</v>
      </c>
      <c r="Q44" s="40">
        <v>0.367</v>
      </c>
      <c r="S44" s="25">
        <f t="shared" si="4"/>
        <v>0.00026196078431372615</v>
      </c>
      <c r="T44" s="25">
        <f t="shared" si="5"/>
        <v>0.006213729188878837</v>
      </c>
      <c r="U44" s="25">
        <f t="shared" si="6"/>
        <v>0.0073211766591855945</v>
      </c>
      <c r="V44" s="26">
        <f t="shared" si="7"/>
        <v>0.013796866632378158</v>
      </c>
      <c r="X44" s="41">
        <v>0.072</v>
      </c>
      <c r="Y44" s="41">
        <v>0.573</v>
      </c>
      <c r="Z44" s="41">
        <v>0.355</v>
      </c>
      <c r="AB44" s="31">
        <f t="shared" si="24"/>
        <v>0.0012050196078431403</v>
      </c>
      <c r="AC44" s="31">
        <f t="shared" si="25"/>
        <v>0.0060205035676207394</v>
      </c>
      <c r="AD44" s="31">
        <f t="shared" si="26"/>
        <v>0.006992786149406821</v>
      </c>
      <c r="AE44" s="32">
        <f t="shared" si="27"/>
        <v>0.014218309324870702</v>
      </c>
    </row>
    <row r="45" spans="1:31" ht="12.75">
      <c r="A45" s="1">
        <v>39933</v>
      </c>
      <c r="B45" s="2">
        <v>14.806000000000001</v>
      </c>
      <c r="C45" s="2">
        <v>123.75</v>
      </c>
      <c r="D45" s="2">
        <v>128.97</v>
      </c>
      <c r="F45" s="4">
        <f t="shared" si="0"/>
        <v>0.13161112809538378</v>
      </c>
      <c r="G45" s="4">
        <f t="shared" si="1"/>
        <v>0.0047089388649832475</v>
      </c>
      <c r="H45" s="4">
        <f t="shared" si="2"/>
        <v>0.01415428167020516</v>
      </c>
      <c r="J45" s="5">
        <f t="shared" si="12"/>
        <v>0.07896667685723026</v>
      </c>
      <c r="K45" s="5">
        <f t="shared" si="13"/>
        <v>0.0014126816594949743</v>
      </c>
      <c r="L45" s="5">
        <f t="shared" si="14"/>
        <v>0.0014154281670205162</v>
      </c>
      <c r="M45" s="6">
        <f t="shared" si="3"/>
        <v>0.08179478668374575</v>
      </c>
      <c r="O45" s="40">
        <v>0.033</v>
      </c>
      <c r="P45" s="40">
        <v>0.595</v>
      </c>
      <c r="Q45" s="40">
        <v>0.372</v>
      </c>
      <c r="S45" s="25">
        <f t="shared" si="4"/>
        <v>0.006185723020483038</v>
      </c>
      <c r="T45" s="25">
        <f t="shared" si="5"/>
        <v>0.0027594381748801827</v>
      </c>
      <c r="U45" s="25">
        <f t="shared" si="6"/>
        <v>0.005194621372965294</v>
      </c>
      <c r="V45" s="26">
        <f t="shared" si="7"/>
        <v>0.014139782568328515</v>
      </c>
      <c r="X45" s="41">
        <v>0.059</v>
      </c>
      <c r="Y45" s="41">
        <v>0.582</v>
      </c>
      <c r="Z45" s="41">
        <v>0.359</v>
      </c>
      <c r="AB45" s="31">
        <f t="shared" si="24"/>
        <v>0.009476001222867632</v>
      </c>
      <c r="AC45" s="31">
        <f t="shared" si="25"/>
        <v>0.002698221969635401</v>
      </c>
      <c r="AD45" s="31">
        <f t="shared" si="26"/>
        <v>0.005024769992922832</v>
      </c>
      <c r="AE45" s="32">
        <f t="shared" si="27"/>
        <v>0.017198993185425865</v>
      </c>
    </row>
    <row r="46" spans="1:31" ht="12.75">
      <c r="A46" s="1">
        <v>39962</v>
      </c>
      <c r="B46" s="2">
        <v>14.792</v>
      </c>
      <c r="C46" s="2">
        <v>123.36</v>
      </c>
      <c r="D46" s="2">
        <v>125.78</v>
      </c>
      <c r="F46" s="4">
        <f t="shared" si="0"/>
        <v>-0.0009455626097528702</v>
      </c>
      <c r="G46" s="4">
        <f t="shared" si="1"/>
        <v>-0.0031515151515151274</v>
      </c>
      <c r="H46" s="4">
        <f t="shared" si="2"/>
        <v>-0.024734434364580893</v>
      </c>
      <c r="J46" s="5">
        <f t="shared" si="12"/>
        <v>-0.0005673375658517221</v>
      </c>
      <c r="K46" s="5">
        <f t="shared" si="13"/>
        <v>-0.0009454545454545382</v>
      </c>
      <c r="L46" s="5">
        <f t="shared" si="14"/>
        <v>-0.0024734434364580894</v>
      </c>
      <c r="M46" s="6">
        <f t="shared" si="3"/>
        <v>-0.00398623554776435</v>
      </c>
      <c r="O46" s="40">
        <v>0.084</v>
      </c>
      <c r="P46" s="40">
        <v>0.577</v>
      </c>
      <c r="Q46" s="40">
        <v>0.339</v>
      </c>
      <c r="S46" s="25">
        <f t="shared" si="4"/>
        <v>-3.120356612184472E-05</v>
      </c>
      <c r="T46" s="25">
        <f t="shared" si="5"/>
        <v>-0.0018751515151515007</v>
      </c>
      <c r="U46" s="25">
        <f t="shared" si="6"/>
        <v>-0.009201209583624092</v>
      </c>
      <c r="V46" s="26">
        <f t="shared" si="7"/>
        <v>-0.011107564664897438</v>
      </c>
      <c r="X46" s="41">
        <v>0.136</v>
      </c>
      <c r="Y46" s="41">
        <v>0.549</v>
      </c>
      <c r="Z46" s="41">
        <v>0.315</v>
      </c>
      <c r="AB46" s="31">
        <f t="shared" si="24"/>
        <v>-5.578819397541934E-05</v>
      </c>
      <c r="AC46" s="31">
        <f t="shared" si="25"/>
        <v>-0.001834181818181804</v>
      </c>
      <c r="AD46" s="31">
        <f t="shared" si="26"/>
        <v>-0.008879661936884541</v>
      </c>
      <c r="AE46" s="32">
        <f t="shared" si="27"/>
        <v>-0.010769631949041764</v>
      </c>
    </row>
    <row r="47" spans="1:31" ht="12.75">
      <c r="A47" s="1">
        <v>39994</v>
      </c>
      <c r="B47" s="2">
        <v>14.8</v>
      </c>
      <c r="C47" s="2">
        <v>124.1</v>
      </c>
      <c r="D47" s="2">
        <v>128.38</v>
      </c>
      <c r="F47" s="4">
        <f t="shared" si="0"/>
        <v>0.0005408328826392861</v>
      </c>
      <c r="G47" s="4">
        <f t="shared" si="1"/>
        <v>0.0059987029831387595</v>
      </c>
      <c r="H47" s="4">
        <f t="shared" si="2"/>
        <v>0.020671012879631023</v>
      </c>
      <c r="J47" s="5">
        <f t="shared" si="12"/>
        <v>0.00032449972958357163</v>
      </c>
      <c r="K47" s="5">
        <f t="shared" si="13"/>
        <v>0.0017996108949416278</v>
      </c>
      <c r="L47" s="5">
        <f t="shared" si="14"/>
        <v>0.0020671012879631026</v>
      </c>
      <c r="M47" s="6">
        <f t="shared" si="3"/>
        <v>0.004191211912488302</v>
      </c>
      <c r="O47" s="40">
        <v>0.217</v>
      </c>
      <c r="P47" s="40">
        <v>0.547</v>
      </c>
      <c r="Q47" s="40">
        <v>0.236</v>
      </c>
      <c r="S47" s="25">
        <f t="shared" si="4"/>
        <v>4.542996214170003E-05</v>
      </c>
      <c r="T47" s="25">
        <f t="shared" si="5"/>
        <v>0.003461251621271064</v>
      </c>
      <c r="U47" s="25">
        <f t="shared" si="6"/>
        <v>0.0070074733661949174</v>
      </c>
      <c r="V47" s="26">
        <f t="shared" si="7"/>
        <v>0.010514154949607682</v>
      </c>
      <c r="X47" s="41">
        <v>0.394</v>
      </c>
      <c r="Y47" s="41">
        <v>0.432</v>
      </c>
      <c r="Z47" s="41">
        <v>0.174</v>
      </c>
      <c r="AB47" s="31">
        <f t="shared" si="24"/>
        <v>7.355327203894292E-05</v>
      </c>
      <c r="AC47" s="31">
        <f t="shared" si="25"/>
        <v>0.0032932879377431793</v>
      </c>
      <c r="AD47" s="31">
        <f t="shared" si="26"/>
        <v>0.006511369057083772</v>
      </c>
      <c r="AE47" s="32">
        <f t="shared" si="27"/>
        <v>0.009878210266865894</v>
      </c>
    </row>
    <row r="48" spans="1:31" ht="12.75">
      <c r="A48" s="1">
        <v>40025</v>
      </c>
      <c r="B48" s="2">
        <v>15.89</v>
      </c>
      <c r="C48" s="2">
        <v>125.49</v>
      </c>
      <c r="D48" s="2">
        <v>132.67</v>
      </c>
      <c r="F48" s="4">
        <f t="shared" si="0"/>
        <v>0.07364864864864873</v>
      </c>
      <c r="G48" s="4">
        <f t="shared" si="1"/>
        <v>0.011200644641418123</v>
      </c>
      <c r="H48" s="4">
        <f t="shared" si="2"/>
        <v>0.03341642000311573</v>
      </c>
      <c r="J48" s="5">
        <f t="shared" si="12"/>
        <v>0.04418918918918924</v>
      </c>
      <c r="K48" s="5">
        <f t="shared" si="13"/>
        <v>0.003360193392425437</v>
      </c>
      <c r="L48" s="5">
        <f t="shared" si="14"/>
        <v>0.0033416420003115734</v>
      </c>
      <c r="M48" s="6">
        <f t="shared" si="3"/>
        <v>0.05089102458192625</v>
      </c>
      <c r="O48" s="40">
        <v>0</v>
      </c>
      <c r="P48" s="40">
        <v>0.792</v>
      </c>
      <c r="Q48" s="40">
        <v>0.208</v>
      </c>
      <c r="S48" s="25">
        <f t="shared" si="4"/>
        <v>0.015981756756756775</v>
      </c>
      <c r="T48" s="25">
        <f t="shared" si="5"/>
        <v>0.006126752618855713</v>
      </c>
      <c r="U48" s="25">
        <f t="shared" si="6"/>
        <v>0.007886275120735312</v>
      </c>
      <c r="V48" s="26">
        <f t="shared" si="7"/>
        <v>0.0299947844963478</v>
      </c>
      <c r="X48" s="41">
        <v>0.029</v>
      </c>
      <c r="Y48" s="41">
        <v>0.623</v>
      </c>
      <c r="Z48" s="41">
        <v>0.348</v>
      </c>
      <c r="AB48" s="31">
        <f t="shared" si="24"/>
        <v>0.0290175675675676</v>
      </c>
      <c r="AC48" s="31">
        <f t="shared" si="25"/>
        <v>0.004838678485092629</v>
      </c>
      <c r="AD48" s="31">
        <f t="shared" si="26"/>
        <v>0.005814457080542137</v>
      </c>
      <c r="AE48" s="32">
        <f t="shared" si="27"/>
        <v>0.03967070313320237</v>
      </c>
    </row>
    <row r="49" spans="1:31" ht="12.75">
      <c r="A49" s="1">
        <v>40056</v>
      </c>
      <c r="B49" s="2">
        <v>16.2</v>
      </c>
      <c r="C49" s="2">
        <v>125.68</v>
      </c>
      <c r="D49" s="2">
        <v>133.85</v>
      </c>
      <c r="F49" s="4">
        <f t="shared" si="0"/>
        <v>0.01950912523599735</v>
      </c>
      <c r="G49" s="4">
        <f t="shared" si="1"/>
        <v>0.0015140648657263611</v>
      </c>
      <c r="H49" s="4">
        <f t="shared" si="2"/>
        <v>0.00889424888821888</v>
      </c>
      <c r="J49" s="5">
        <f t="shared" si="12"/>
        <v>0.011705475141598408</v>
      </c>
      <c r="K49" s="5">
        <f t="shared" si="13"/>
        <v>0.00045421945971790834</v>
      </c>
      <c r="L49" s="5">
        <f t="shared" si="14"/>
        <v>0.0008894248888218881</v>
      </c>
      <c r="M49" s="6">
        <f t="shared" si="3"/>
        <v>0.013049119490138204</v>
      </c>
      <c r="O49" s="40">
        <v>0.016</v>
      </c>
      <c r="P49" s="40">
        <v>0.644</v>
      </c>
      <c r="Q49" s="40">
        <v>0.34</v>
      </c>
      <c r="S49" s="25">
        <f t="shared" si="4"/>
        <v>0</v>
      </c>
      <c r="T49" s="25">
        <f t="shared" si="5"/>
        <v>0.001199139373655278</v>
      </c>
      <c r="U49" s="25">
        <f t="shared" si="6"/>
        <v>0.0018500037687495272</v>
      </c>
      <c r="V49" s="26">
        <f t="shared" si="7"/>
        <v>0.003049143142404805</v>
      </c>
      <c r="X49" s="41">
        <v>0.058</v>
      </c>
      <c r="Y49" s="41">
        <v>0.619</v>
      </c>
      <c r="Z49" s="41">
        <v>0.323</v>
      </c>
      <c r="AB49" s="31">
        <f t="shared" si="24"/>
        <v>0.0005657646318439232</v>
      </c>
      <c r="AC49" s="31">
        <f t="shared" si="25"/>
        <v>0.0009432624113475229</v>
      </c>
      <c r="AD49" s="31">
        <f t="shared" si="26"/>
        <v>0.0030951986131001704</v>
      </c>
      <c r="AE49" s="32">
        <f t="shared" si="27"/>
        <v>0.0046042256562916165</v>
      </c>
    </row>
    <row r="50" spans="1:31" ht="12.75">
      <c r="A50" s="1">
        <v>40086</v>
      </c>
      <c r="B50" s="2">
        <v>16.46</v>
      </c>
      <c r="C50" s="2">
        <v>126.44</v>
      </c>
      <c r="D50" s="2">
        <v>134.84</v>
      </c>
      <c r="F50" s="4">
        <f t="shared" si="0"/>
        <v>0.0160493827160495</v>
      </c>
      <c r="G50" s="4">
        <f t="shared" si="1"/>
        <v>0.006047103755569605</v>
      </c>
      <c r="H50" s="4">
        <f t="shared" si="2"/>
        <v>0.0073963391856557426</v>
      </c>
      <c r="J50" s="5">
        <f t="shared" si="12"/>
        <v>0.009629629629629698</v>
      </c>
      <c r="K50" s="5">
        <f t="shared" si="13"/>
        <v>0.0018141311266708813</v>
      </c>
      <c r="L50" s="5">
        <f t="shared" si="14"/>
        <v>0.0007396339185655743</v>
      </c>
      <c r="M50" s="6">
        <f t="shared" si="3"/>
        <v>0.012183394674866153</v>
      </c>
      <c r="O50" s="40">
        <v>0.356</v>
      </c>
      <c r="P50" s="40">
        <v>0.429</v>
      </c>
      <c r="Q50" s="40">
        <v>0.215</v>
      </c>
      <c r="S50" s="25">
        <f t="shared" si="4"/>
        <v>0.000256790123456792</v>
      </c>
      <c r="T50" s="25">
        <f t="shared" si="5"/>
        <v>0.0038943348185868257</v>
      </c>
      <c r="U50" s="25">
        <f t="shared" si="6"/>
        <v>0.0025147553231229525</v>
      </c>
      <c r="V50" s="26">
        <f t="shared" si="7"/>
        <v>0.00666588026516657</v>
      </c>
      <c r="X50" s="41">
        <v>0.52</v>
      </c>
      <c r="Y50" s="41">
        <v>0.343</v>
      </c>
      <c r="Z50" s="41">
        <v>0.137</v>
      </c>
      <c r="AB50" s="31">
        <f t="shared" si="24"/>
        <v>0.000930864197530871</v>
      </c>
      <c r="AC50" s="31">
        <f t="shared" si="25"/>
        <v>0.0037431572246975856</v>
      </c>
      <c r="AD50" s="31">
        <f t="shared" si="26"/>
        <v>0.002389017556966805</v>
      </c>
      <c r="AE50" s="32">
        <f t="shared" si="27"/>
        <v>0.007063038979195262</v>
      </c>
    </row>
    <row r="51" spans="1:31" ht="12.75">
      <c r="A51" s="1">
        <v>40116</v>
      </c>
      <c r="B51" s="2">
        <v>16.13</v>
      </c>
      <c r="C51" s="2">
        <v>126.86</v>
      </c>
      <c r="D51" s="2">
        <v>134.7</v>
      </c>
      <c r="F51" s="4">
        <f t="shared" si="0"/>
        <v>-0.02004860267314712</v>
      </c>
      <c r="G51" s="4">
        <f t="shared" si="1"/>
        <v>0.0033217336285986665</v>
      </c>
      <c r="H51" s="4">
        <f t="shared" si="2"/>
        <v>-0.0010382675763869198</v>
      </c>
      <c r="J51" s="5">
        <f t="shared" si="12"/>
        <v>-0.012029161603888271</v>
      </c>
      <c r="K51" s="5">
        <f t="shared" si="13"/>
        <v>0.0009965200885796</v>
      </c>
      <c r="L51" s="5">
        <f t="shared" si="14"/>
        <v>-0.00010382675763869198</v>
      </c>
      <c r="M51" s="6">
        <f t="shared" si="3"/>
        <v>-0.011136468272947364</v>
      </c>
      <c r="O51" s="40">
        <v>0.548</v>
      </c>
      <c r="P51" s="40">
        <v>0.33</v>
      </c>
      <c r="Q51" s="40">
        <v>0.122</v>
      </c>
      <c r="S51" s="25">
        <f t="shared" si="4"/>
        <v>-0.007137302551640375</v>
      </c>
      <c r="T51" s="25">
        <f t="shared" si="5"/>
        <v>0.0014250237266688278</v>
      </c>
      <c r="U51" s="25">
        <f t="shared" si="6"/>
        <v>-0.00022322752892318774</v>
      </c>
      <c r="V51" s="26">
        <f t="shared" si="7"/>
        <v>-0.005935506353894735</v>
      </c>
      <c r="X51" s="41">
        <v>0.728</v>
      </c>
      <c r="Y51" s="41">
        <v>0.225</v>
      </c>
      <c r="Z51" s="41">
        <v>0.047</v>
      </c>
      <c r="AB51" s="31">
        <f t="shared" si="24"/>
        <v>-0.010425273390036504</v>
      </c>
      <c r="AC51" s="31">
        <f t="shared" si="25"/>
        <v>0.0011393546346093427</v>
      </c>
      <c r="AD51" s="31">
        <f t="shared" si="26"/>
        <v>-0.00014224265796500802</v>
      </c>
      <c r="AE51" s="32">
        <f t="shared" si="27"/>
        <v>-0.009428161413392169</v>
      </c>
    </row>
    <row r="52" spans="1:31" ht="12.75">
      <c r="A52" s="1">
        <v>40147</v>
      </c>
      <c r="B52" s="2">
        <v>16.41</v>
      </c>
      <c r="C52" s="2">
        <v>127.43</v>
      </c>
      <c r="D52" s="2">
        <v>135.65</v>
      </c>
      <c r="F52" s="4">
        <f t="shared" si="0"/>
        <v>0.017358958462492247</v>
      </c>
      <c r="G52" s="4">
        <f t="shared" si="1"/>
        <v>0.004493142046350318</v>
      </c>
      <c r="H52" s="4">
        <f t="shared" si="2"/>
        <v>0.007052709725315687</v>
      </c>
      <c r="J52" s="5">
        <f t="shared" si="12"/>
        <v>0.010415375077495348</v>
      </c>
      <c r="K52" s="5">
        <f t="shared" si="13"/>
        <v>0.0013479426139050954</v>
      </c>
      <c r="L52" s="5">
        <f t="shared" si="14"/>
        <v>0.0007052709725315688</v>
      </c>
      <c r="M52" s="6">
        <f t="shared" si="3"/>
        <v>0.012468588663932011</v>
      </c>
      <c r="O52" s="40">
        <v>0.482</v>
      </c>
      <c r="P52" s="40">
        <v>0.364</v>
      </c>
      <c r="Q52" s="40">
        <v>0.154</v>
      </c>
      <c r="S52" s="25">
        <f t="shared" si="4"/>
        <v>0.009512709237445752</v>
      </c>
      <c r="T52" s="25">
        <f t="shared" si="5"/>
        <v>0.001482736875295605</v>
      </c>
      <c r="U52" s="25">
        <f t="shared" si="6"/>
        <v>0.0008604305864885138</v>
      </c>
      <c r="V52" s="26">
        <f t="shared" si="7"/>
        <v>0.011855876699229871</v>
      </c>
      <c r="X52" s="41">
        <v>0.639</v>
      </c>
      <c r="Y52" s="41">
        <v>0.279</v>
      </c>
      <c r="Z52" s="41">
        <v>0.082</v>
      </c>
      <c r="AB52" s="31">
        <f t="shared" si="24"/>
        <v>0.012637321760694355</v>
      </c>
      <c r="AC52" s="31">
        <f t="shared" si="25"/>
        <v>0.0010109569604288217</v>
      </c>
      <c r="AD52" s="31">
        <f t="shared" si="26"/>
        <v>0.0003314773570898373</v>
      </c>
      <c r="AE52" s="32">
        <f t="shared" si="27"/>
        <v>0.013979756078213014</v>
      </c>
    </row>
    <row r="53" spans="1:31" ht="12.75">
      <c r="A53" s="1">
        <v>40177</v>
      </c>
      <c r="B53" s="2">
        <v>17.61</v>
      </c>
      <c r="C53" s="2">
        <v>126.83</v>
      </c>
      <c r="D53" s="2">
        <v>134.17</v>
      </c>
      <c r="F53" s="4">
        <f t="shared" si="0"/>
        <v>0.07312614259597794</v>
      </c>
      <c r="G53" s="4">
        <f t="shared" si="1"/>
        <v>-0.004708467393863325</v>
      </c>
      <c r="H53" s="4">
        <f t="shared" si="2"/>
        <v>-0.010910431256911268</v>
      </c>
      <c r="J53" s="5">
        <f t="shared" si="12"/>
        <v>0.04387568555758676</v>
      </c>
      <c r="K53" s="5">
        <f t="shared" si="13"/>
        <v>-0.0014125402181589975</v>
      </c>
      <c r="L53" s="5">
        <f t="shared" si="14"/>
        <v>-0.0010910431256911269</v>
      </c>
      <c r="M53" s="6">
        <f t="shared" si="3"/>
        <v>0.04137210221373664</v>
      </c>
      <c r="O53" s="40">
        <v>0.275</v>
      </c>
      <c r="P53" s="40">
        <v>0.473</v>
      </c>
      <c r="Q53" s="40">
        <v>0.252</v>
      </c>
      <c r="S53" s="25">
        <f t="shared" si="4"/>
        <v>0.035246800731261366</v>
      </c>
      <c r="T53" s="25">
        <f t="shared" si="5"/>
        <v>-0.0017138821313662502</v>
      </c>
      <c r="U53" s="25">
        <f t="shared" si="6"/>
        <v>-0.0016802064135643352</v>
      </c>
      <c r="V53" s="26">
        <f t="shared" si="7"/>
        <v>0.03185271218633078</v>
      </c>
      <c r="X53" s="41">
        <v>0.358</v>
      </c>
      <c r="Y53" s="41">
        <v>0.429</v>
      </c>
      <c r="Z53" s="41">
        <v>0.213</v>
      </c>
      <c r="AB53" s="31">
        <f t="shared" si="24"/>
        <v>0.0467276051188299</v>
      </c>
      <c r="AC53" s="31">
        <f t="shared" si="25"/>
        <v>-0.0013136624028878678</v>
      </c>
      <c r="AD53" s="31">
        <f t="shared" si="26"/>
        <v>-0.000894655363066724</v>
      </c>
      <c r="AE53" s="32">
        <f t="shared" si="27"/>
        <v>0.04451928735287531</v>
      </c>
    </row>
    <row r="54" spans="1:31" ht="12.75">
      <c r="A54" s="1">
        <v>40207</v>
      </c>
      <c r="B54" s="2">
        <v>17.44</v>
      </c>
      <c r="C54" s="2">
        <v>127.1</v>
      </c>
      <c r="D54" s="2">
        <v>134.21</v>
      </c>
      <c r="F54" s="4">
        <f aca="true" t="shared" si="28" ref="F54:F82">+B54/B53-1</f>
        <v>-0.009653605905735274</v>
      </c>
      <c r="G54" s="4">
        <f aca="true" t="shared" si="29" ref="G54:G82">+C54/C53-1</f>
        <v>0.002128833872112157</v>
      </c>
      <c r="H54" s="4">
        <f aca="true" t="shared" si="30" ref="H54:H82">+D54/D53-1</f>
        <v>0.00029812923902516886</v>
      </c>
      <c r="J54" s="5">
        <f t="shared" si="12"/>
        <v>-0.005792163543441164</v>
      </c>
      <c r="K54" s="5">
        <f t="shared" si="13"/>
        <v>0.000638650161633647</v>
      </c>
      <c r="L54" s="5">
        <f t="shared" si="14"/>
        <v>2.981292390251689E-05</v>
      </c>
      <c r="M54" s="6">
        <f t="shared" si="3"/>
        <v>-0.0051237004579050005</v>
      </c>
      <c r="O54" s="40">
        <v>0.269</v>
      </c>
      <c r="P54" s="40">
        <v>0.475</v>
      </c>
      <c r="Q54" s="40">
        <v>0.256</v>
      </c>
      <c r="S54" s="25">
        <f t="shared" si="4"/>
        <v>-0.0026547416240772005</v>
      </c>
      <c r="T54" s="25">
        <f t="shared" si="5"/>
        <v>0.00100693842150905</v>
      </c>
      <c r="U54" s="25">
        <f t="shared" si="6"/>
        <v>7.512856823434256E-05</v>
      </c>
      <c r="V54" s="26">
        <f t="shared" si="7"/>
        <v>-0.0015726746343338077</v>
      </c>
      <c r="X54" s="41">
        <v>0.348</v>
      </c>
      <c r="Y54" s="41">
        <v>0.434</v>
      </c>
      <c r="Z54" s="41">
        <v>0.218</v>
      </c>
      <c r="AB54" s="31">
        <f t="shared" si="24"/>
        <v>-0.003455990914253228</v>
      </c>
      <c r="AC54" s="31">
        <f t="shared" si="25"/>
        <v>0.0009132697311361153</v>
      </c>
      <c r="AD54" s="31">
        <f t="shared" si="26"/>
        <v>6.350152791236096E-05</v>
      </c>
      <c r="AE54" s="32">
        <f t="shared" si="27"/>
        <v>-0.002479219655204752</v>
      </c>
    </row>
    <row r="55" spans="1:31" ht="12.75">
      <c r="A55" s="1">
        <v>40235</v>
      </c>
      <c r="B55" s="2">
        <v>17.72</v>
      </c>
      <c r="C55" s="2">
        <v>128.55</v>
      </c>
      <c r="D55" s="2">
        <v>136.47</v>
      </c>
      <c r="F55" s="4">
        <f t="shared" si="28"/>
        <v>0.016055045871559592</v>
      </c>
      <c r="G55" s="4">
        <f t="shared" si="29"/>
        <v>0.011408339889850572</v>
      </c>
      <c r="H55" s="4">
        <f t="shared" si="30"/>
        <v>0.01683928172267346</v>
      </c>
      <c r="J55" s="5">
        <f t="shared" si="12"/>
        <v>0.009633027522935754</v>
      </c>
      <c r="K55" s="5">
        <f t="shared" si="13"/>
        <v>0.0034225019669551714</v>
      </c>
      <c r="L55" s="5">
        <f t="shared" si="14"/>
        <v>0.0016839281722673461</v>
      </c>
      <c r="M55" s="6">
        <f aca="true" t="shared" si="31" ref="M55:M82">SUM(J55:L55)</f>
        <v>0.014739457662158272</v>
      </c>
      <c r="O55" s="40">
        <v>0.369</v>
      </c>
      <c r="P55" s="40">
        <v>0.42</v>
      </c>
      <c r="Q55" s="40">
        <v>0.211</v>
      </c>
      <c r="S55" s="25">
        <f aca="true" t="shared" si="32" ref="S55:S82">+O54*F55</f>
        <v>0.004318807339449531</v>
      </c>
      <c r="T55" s="25">
        <f aca="true" t="shared" si="33" ref="T55:T82">+P54*G55</f>
        <v>0.005418961447679021</v>
      </c>
      <c r="U55" s="25">
        <f aca="true" t="shared" si="34" ref="U55:U82">+Q54*H55</f>
        <v>0.004310856121004406</v>
      </c>
      <c r="V55" s="26">
        <f aca="true" t="shared" si="35" ref="V55:V82">SUM(S55:U55)</f>
        <v>0.014048624908132959</v>
      </c>
      <c r="X55" s="41">
        <v>0.502</v>
      </c>
      <c r="Y55" s="41">
        <v>0.351</v>
      </c>
      <c r="Z55" s="41">
        <v>0.147</v>
      </c>
      <c r="AB55" s="31">
        <f aca="true" t="shared" si="36" ref="AB55:AB66">+X54*F55</f>
        <v>0.005587155963302738</v>
      </c>
      <c r="AC55" s="31">
        <f aca="true" t="shared" si="37" ref="AC55:AC66">+Y54*G55</f>
        <v>0.004951219512195148</v>
      </c>
      <c r="AD55" s="31">
        <f aca="true" t="shared" si="38" ref="AD55:AD66">+Z54*H55</f>
        <v>0.0036709634155428143</v>
      </c>
      <c r="AE55" s="32">
        <f aca="true" t="shared" si="39" ref="AE55:AE66">SUM(AB55:AD55)</f>
        <v>0.014209338891040701</v>
      </c>
    </row>
    <row r="56" spans="1:31" ht="12.75">
      <c r="A56" s="1">
        <v>40268</v>
      </c>
      <c r="B56" s="2">
        <v>19.08</v>
      </c>
      <c r="C56" s="2">
        <v>129.32</v>
      </c>
      <c r="D56" s="2">
        <v>137.63</v>
      </c>
      <c r="F56" s="4">
        <f t="shared" si="28"/>
        <v>0.07674943566591419</v>
      </c>
      <c r="G56" s="4">
        <f t="shared" si="29"/>
        <v>0.00598988720342275</v>
      </c>
      <c r="H56" s="4">
        <f t="shared" si="30"/>
        <v>0.00850003663808896</v>
      </c>
      <c r="J56" s="5">
        <f t="shared" si="12"/>
        <v>0.04604966139954851</v>
      </c>
      <c r="K56" s="5">
        <f t="shared" si="13"/>
        <v>0.001796966161026825</v>
      </c>
      <c r="L56" s="5">
        <f t="shared" si="14"/>
        <v>0.000850003663808896</v>
      </c>
      <c r="M56" s="6">
        <f t="shared" si="31"/>
        <v>0.04869663122438424</v>
      </c>
      <c r="O56" s="40">
        <v>0.095</v>
      </c>
      <c r="P56" s="40">
        <v>0.563</v>
      </c>
      <c r="Q56" s="40">
        <v>0.342</v>
      </c>
      <c r="S56" s="25">
        <f t="shared" si="32"/>
        <v>0.028320541760722337</v>
      </c>
      <c r="T56" s="25">
        <f t="shared" si="33"/>
        <v>0.002515752625437555</v>
      </c>
      <c r="U56" s="25">
        <f t="shared" si="34"/>
        <v>0.0017935077306367702</v>
      </c>
      <c r="V56" s="26">
        <f t="shared" si="35"/>
        <v>0.03262980211679666</v>
      </c>
      <c r="X56" s="41">
        <v>0.143</v>
      </c>
      <c r="Y56" s="41">
        <v>0.538</v>
      </c>
      <c r="Z56" s="41">
        <v>0.319</v>
      </c>
      <c r="AB56" s="31">
        <f t="shared" si="36"/>
        <v>0.03852821670428892</v>
      </c>
      <c r="AC56" s="31">
        <f t="shared" si="37"/>
        <v>0.0021024504084013853</v>
      </c>
      <c r="AD56" s="31">
        <f t="shared" si="38"/>
        <v>0.0012495053857990769</v>
      </c>
      <c r="AE56" s="32">
        <f t="shared" si="39"/>
        <v>0.04188017249848939</v>
      </c>
    </row>
    <row r="57" spans="1:31" ht="12.75">
      <c r="A57" s="1">
        <v>40298</v>
      </c>
      <c r="B57" s="2">
        <v>19.5</v>
      </c>
      <c r="C57" s="2">
        <v>128.4</v>
      </c>
      <c r="D57" s="2">
        <v>135.38</v>
      </c>
      <c r="F57" s="4">
        <f t="shared" si="28"/>
        <v>0.022012578616352307</v>
      </c>
      <c r="G57" s="4">
        <f t="shared" si="29"/>
        <v>-0.007114135477884198</v>
      </c>
      <c r="H57" s="4">
        <f t="shared" si="30"/>
        <v>-0.016348179902637483</v>
      </c>
      <c r="J57" s="5">
        <f t="shared" si="12"/>
        <v>0.013207547169811384</v>
      </c>
      <c r="K57" s="5">
        <f t="shared" si="13"/>
        <v>-0.0021342406433652594</v>
      </c>
      <c r="L57" s="5">
        <f t="shared" si="14"/>
        <v>-0.0016348179902637484</v>
      </c>
      <c r="M57" s="6">
        <f t="shared" si="31"/>
        <v>0.009438488536182376</v>
      </c>
      <c r="O57" s="40">
        <v>0.171</v>
      </c>
      <c r="P57" s="40">
        <v>0.538</v>
      </c>
      <c r="Q57" s="40">
        <v>0.291</v>
      </c>
      <c r="S57" s="25">
        <f t="shared" si="32"/>
        <v>0.0020911949685534694</v>
      </c>
      <c r="T57" s="25">
        <f t="shared" si="33"/>
        <v>-0.004005258274048803</v>
      </c>
      <c r="U57" s="25">
        <f t="shared" si="34"/>
        <v>-0.0055910775267020195</v>
      </c>
      <c r="V57" s="26">
        <f t="shared" si="35"/>
        <v>-0.007505140832197353</v>
      </c>
      <c r="X57" s="41">
        <v>0.26</v>
      </c>
      <c r="Y57" s="41">
        <v>0.489</v>
      </c>
      <c r="Z57" s="41">
        <v>0.251</v>
      </c>
      <c r="AB57" s="31">
        <f t="shared" si="36"/>
        <v>0.0031477987421383797</v>
      </c>
      <c r="AC57" s="31">
        <f t="shared" si="37"/>
        <v>-0.003827404887101699</v>
      </c>
      <c r="AD57" s="31">
        <f t="shared" si="38"/>
        <v>-0.0052150693889413575</v>
      </c>
      <c r="AE57" s="32">
        <f t="shared" si="39"/>
        <v>-0.005894675533904677</v>
      </c>
    </row>
    <row r="58" spans="1:31" ht="12.75">
      <c r="A58" s="1">
        <v>40329</v>
      </c>
      <c r="B58" s="2">
        <v>18.81</v>
      </c>
      <c r="C58" s="2">
        <v>130.1</v>
      </c>
      <c r="D58" s="2">
        <v>138.1</v>
      </c>
      <c r="F58" s="4">
        <f t="shared" si="28"/>
        <v>-0.03538461538461546</v>
      </c>
      <c r="G58" s="4">
        <f t="shared" si="29"/>
        <v>0.013239875389408073</v>
      </c>
      <c r="H58" s="4">
        <f t="shared" si="30"/>
        <v>0.020091594031614646</v>
      </c>
      <c r="J58" s="5">
        <f t="shared" si="12"/>
        <v>-0.021230769230769275</v>
      </c>
      <c r="K58" s="5">
        <f t="shared" si="13"/>
        <v>0.003971962616822422</v>
      </c>
      <c r="L58" s="5">
        <f t="shared" si="14"/>
        <v>0.0020091594031614647</v>
      </c>
      <c r="M58" s="6">
        <f t="shared" si="31"/>
        <v>-0.015249647210785389</v>
      </c>
      <c r="O58" s="40">
        <v>0</v>
      </c>
      <c r="P58" s="40">
        <v>0.921</v>
      </c>
      <c r="Q58" s="40">
        <v>0.079</v>
      </c>
      <c r="S58" s="25">
        <f t="shared" si="32"/>
        <v>-0.006050769230769244</v>
      </c>
      <c r="T58" s="25">
        <f t="shared" si="33"/>
        <v>0.007123052959501544</v>
      </c>
      <c r="U58" s="25">
        <f t="shared" si="34"/>
        <v>0.005846653863199862</v>
      </c>
      <c r="V58" s="26">
        <f t="shared" si="35"/>
        <v>0.006918937591932161</v>
      </c>
      <c r="X58" s="41">
        <v>0.029</v>
      </c>
      <c r="Y58" s="41">
        <v>0.637</v>
      </c>
      <c r="Z58" s="41">
        <v>0.334</v>
      </c>
      <c r="AB58" s="31">
        <f t="shared" si="36"/>
        <v>-0.009200000000000019</v>
      </c>
      <c r="AC58" s="31">
        <f t="shared" si="37"/>
        <v>0.006474299065420548</v>
      </c>
      <c r="AD58" s="31">
        <f t="shared" si="38"/>
        <v>0.005042990101935276</v>
      </c>
      <c r="AE58" s="32">
        <f t="shared" si="39"/>
        <v>0.0023172891673558047</v>
      </c>
    </row>
    <row r="59" spans="1:31" ht="12.75">
      <c r="A59" s="1">
        <v>40359</v>
      </c>
      <c r="B59" s="2">
        <v>18.26</v>
      </c>
      <c r="C59" s="2">
        <v>129.4</v>
      </c>
      <c r="D59" s="2">
        <v>135.59</v>
      </c>
      <c r="F59" s="4">
        <f t="shared" si="28"/>
        <v>-0.029239766081871177</v>
      </c>
      <c r="G59" s="4">
        <f t="shared" si="29"/>
        <v>-0.005380476556494873</v>
      </c>
      <c r="H59" s="4">
        <f t="shared" si="30"/>
        <v>-0.018175235336712503</v>
      </c>
      <c r="J59" s="5">
        <f t="shared" si="12"/>
        <v>-0.017543859649122705</v>
      </c>
      <c r="K59" s="5">
        <f t="shared" si="13"/>
        <v>-0.0016141429669484619</v>
      </c>
      <c r="L59" s="5">
        <f t="shared" si="14"/>
        <v>-0.0018175235336712503</v>
      </c>
      <c r="M59" s="6">
        <f t="shared" si="31"/>
        <v>-0.020975526149742418</v>
      </c>
      <c r="O59" s="40">
        <v>0.174</v>
      </c>
      <c r="P59" s="40">
        <v>0.56</v>
      </c>
      <c r="Q59" s="40">
        <v>0.266</v>
      </c>
      <c r="S59" s="25">
        <f t="shared" si="32"/>
        <v>0</v>
      </c>
      <c r="T59" s="25">
        <f t="shared" si="33"/>
        <v>-0.004955418908531778</v>
      </c>
      <c r="U59" s="25">
        <f t="shared" si="34"/>
        <v>-0.0014358435916002877</v>
      </c>
      <c r="V59" s="26">
        <f t="shared" si="35"/>
        <v>-0.006391262500132066</v>
      </c>
      <c r="X59" s="41">
        <v>0.274</v>
      </c>
      <c r="Y59" s="41">
        <v>0.499</v>
      </c>
      <c r="Z59" s="41">
        <v>0.227</v>
      </c>
      <c r="AB59" s="31">
        <f t="shared" si="36"/>
        <v>-0.0008479532163742641</v>
      </c>
      <c r="AC59" s="31">
        <f t="shared" si="37"/>
        <v>-0.0034273635664872344</v>
      </c>
      <c r="AD59" s="31">
        <f t="shared" si="38"/>
        <v>-0.0060705286024619765</v>
      </c>
      <c r="AE59" s="32">
        <f t="shared" si="39"/>
        <v>-0.010345845385323474</v>
      </c>
    </row>
    <row r="60" spans="1:31" ht="12.75">
      <c r="A60" s="1">
        <v>40389</v>
      </c>
      <c r="B60" s="2">
        <v>18.5</v>
      </c>
      <c r="C60" s="2">
        <v>130.04</v>
      </c>
      <c r="D60" s="2">
        <v>137.95</v>
      </c>
      <c r="F60" s="4">
        <f t="shared" si="28"/>
        <v>0.013143483023001057</v>
      </c>
      <c r="G60" s="4">
        <f t="shared" si="29"/>
        <v>0.004945904173106586</v>
      </c>
      <c r="H60" s="4">
        <f t="shared" si="30"/>
        <v>0.017405413378567713</v>
      </c>
      <c r="J60" s="5">
        <f t="shared" si="12"/>
        <v>0.007886089813800633</v>
      </c>
      <c r="K60" s="5">
        <f t="shared" si="13"/>
        <v>0.0014837712519319755</v>
      </c>
      <c r="L60" s="5">
        <f t="shared" si="14"/>
        <v>0.0017405413378567714</v>
      </c>
      <c r="M60" s="6">
        <f t="shared" si="31"/>
        <v>0.01111040240358938</v>
      </c>
      <c r="O60" s="40">
        <v>0.169</v>
      </c>
      <c r="P60" s="40">
        <v>0.535</v>
      </c>
      <c r="Q60" s="40">
        <v>0.296</v>
      </c>
      <c r="S60" s="25">
        <f t="shared" si="32"/>
        <v>0.002286966046002184</v>
      </c>
      <c r="T60" s="25">
        <f t="shared" si="33"/>
        <v>0.002769706336939688</v>
      </c>
      <c r="U60" s="25">
        <f t="shared" si="34"/>
        <v>0.004629839958699012</v>
      </c>
      <c r="V60" s="26">
        <f t="shared" si="35"/>
        <v>0.009686512341640884</v>
      </c>
      <c r="X60" s="41">
        <v>0.229</v>
      </c>
      <c r="Y60" s="41">
        <v>0.503</v>
      </c>
      <c r="Z60" s="41">
        <v>0.268</v>
      </c>
      <c r="AB60" s="31">
        <f t="shared" si="36"/>
        <v>0.0036013143483022898</v>
      </c>
      <c r="AC60" s="31">
        <f t="shared" si="37"/>
        <v>0.002468006182380186</v>
      </c>
      <c r="AD60" s="31">
        <f t="shared" si="38"/>
        <v>0.003951028836934871</v>
      </c>
      <c r="AE60" s="32">
        <f t="shared" si="39"/>
        <v>0.010020349367617348</v>
      </c>
    </row>
    <row r="61" spans="1:31" ht="12.75">
      <c r="A61" s="1">
        <v>40421</v>
      </c>
      <c r="B61" s="2">
        <v>18.085</v>
      </c>
      <c r="C61" s="2">
        <v>131.33</v>
      </c>
      <c r="D61" s="2">
        <v>141.39</v>
      </c>
      <c r="F61" s="4">
        <f t="shared" si="28"/>
        <v>-0.022432432432432425</v>
      </c>
      <c r="G61" s="4">
        <f t="shared" si="29"/>
        <v>0.00992002460781305</v>
      </c>
      <c r="H61" s="4">
        <f t="shared" si="30"/>
        <v>0.024936571221457093</v>
      </c>
      <c r="J61" s="5">
        <f t="shared" si="12"/>
        <v>-0.013459459459459455</v>
      </c>
      <c r="K61" s="5">
        <f t="shared" si="13"/>
        <v>0.002976007382343915</v>
      </c>
      <c r="L61" s="5">
        <f t="shared" si="14"/>
        <v>0.0024936571221457096</v>
      </c>
      <c r="M61" s="6">
        <f t="shared" si="31"/>
        <v>-0.00798979495496983</v>
      </c>
      <c r="O61" s="40">
        <v>0.277</v>
      </c>
      <c r="P61" s="40">
        <v>0.674</v>
      </c>
      <c r="Q61" s="40">
        <v>0.049</v>
      </c>
      <c r="S61" s="25">
        <f t="shared" si="32"/>
        <v>-0.00379108108108108</v>
      </c>
      <c r="T61" s="25">
        <f t="shared" si="33"/>
        <v>0.0053072131651799815</v>
      </c>
      <c r="U61" s="25">
        <f t="shared" si="34"/>
        <v>0.0073812250815512995</v>
      </c>
      <c r="V61" s="26">
        <f t="shared" si="35"/>
        <v>0.0088973571656502</v>
      </c>
      <c r="X61" s="41">
        <v>0.438</v>
      </c>
      <c r="Y61" s="41">
        <v>0.488</v>
      </c>
      <c r="Z61" s="41">
        <v>0.074</v>
      </c>
      <c r="AB61" s="31">
        <f t="shared" si="36"/>
        <v>-0.005137027027027025</v>
      </c>
      <c r="AC61" s="31">
        <f t="shared" si="37"/>
        <v>0.004989772377729964</v>
      </c>
      <c r="AD61" s="31">
        <f t="shared" si="38"/>
        <v>0.006683001087350501</v>
      </c>
      <c r="AE61" s="32">
        <f t="shared" si="39"/>
        <v>0.006535746438053439</v>
      </c>
    </row>
    <row r="62" spans="1:31" ht="12.75">
      <c r="A62" s="1">
        <v>40451</v>
      </c>
      <c r="B62" s="2">
        <v>18.445</v>
      </c>
      <c r="C62" s="2">
        <v>130.55</v>
      </c>
      <c r="D62" s="2">
        <v>139.93</v>
      </c>
      <c r="F62" s="4">
        <f t="shared" si="28"/>
        <v>0.019905999447055622</v>
      </c>
      <c r="G62" s="4">
        <f t="shared" si="29"/>
        <v>-0.005939237036473033</v>
      </c>
      <c r="H62" s="4">
        <f t="shared" si="30"/>
        <v>-0.010326048518282671</v>
      </c>
      <c r="J62" s="5">
        <f t="shared" si="12"/>
        <v>0.011943599668233372</v>
      </c>
      <c r="K62" s="5">
        <f t="shared" si="13"/>
        <v>-0.0017817711109419099</v>
      </c>
      <c r="L62" s="5">
        <f t="shared" si="14"/>
        <v>-0.0010326048518282671</v>
      </c>
      <c r="M62" s="6">
        <f t="shared" si="31"/>
        <v>0.009129223705463195</v>
      </c>
      <c r="O62" s="40">
        <v>0.291</v>
      </c>
      <c r="P62" s="40">
        <v>0.491</v>
      </c>
      <c r="Q62" s="40">
        <v>0.218</v>
      </c>
      <c r="S62" s="25">
        <f t="shared" si="32"/>
        <v>0.005513961846834408</v>
      </c>
      <c r="T62" s="25">
        <f t="shared" si="33"/>
        <v>-0.004003045762582824</v>
      </c>
      <c r="U62" s="25">
        <f t="shared" si="34"/>
        <v>-0.0005059763773958509</v>
      </c>
      <c r="V62" s="26">
        <f t="shared" si="35"/>
        <v>0.0010049397068557324</v>
      </c>
      <c r="X62" s="41">
        <v>0.422</v>
      </c>
      <c r="Y62" s="41">
        <v>0.41</v>
      </c>
      <c r="Z62" s="41">
        <v>0.168</v>
      </c>
      <c r="AB62" s="31">
        <f t="shared" si="36"/>
        <v>0.008718827757810363</v>
      </c>
      <c r="AC62" s="31">
        <f t="shared" si="37"/>
        <v>-0.00289834767379884</v>
      </c>
      <c r="AD62" s="31">
        <f t="shared" si="38"/>
        <v>-0.0007641275903529177</v>
      </c>
      <c r="AE62" s="32">
        <f t="shared" si="39"/>
        <v>0.005056352493658605</v>
      </c>
    </row>
    <row r="63" spans="1:31" ht="12.75">
      <c r="A63" s="1">
        <v>40480</v>
      </c>
      <c r="B63" s="2">
        <v>18.685</v>
      </c>
      <c r="C63" s="2">
        <v>130.31</v>
      </c>
      <c r="D63" s="2">
        <v>139</v>
      </c>
      <c r="F63" s="4">
        <f t="shared" si="28"/>
        <v>0.01301165627541323</v>
      </c>
      <c r="G63" s="4">
        <f t="shared" si="29"/>
        <v>-0.0018383761011107058</v>
      </c>
      <c r="H63" s="4">
        <f t="shared" si="30"/>
        <v>-0.006646180232973697</v>
      </c>
      <c r="J63" s="5">
        <f t="shared" si="12"/>
        <v>0.007806993765247938</v>
      </c>
      <c r="K63" s="5">
        <f t="shared" si="13"/>
        <v>-0.0005515128303332117</v>
      </c>
      <c r="L63" s="5">
        <f t="shared" si="14"/>
        <v>-0.0006646180232973697</v>
      </c>
      <c r="M63" s="6">
        <f t="shared" si="31"/>
        <v>0.0065908629116173565</v>
      </c>
      <c r="O63" s="40">
        <v>0.512</v>
      </c>
      <c r="P63" s="40">
        <v>0.358</v>
      </c>
      <c r="Q63" s="40">
        <v>0.13</v>
      </c>
      <c r="S63" s="25">
        <f t="shared" si="32"/>
        <v>0.0037863919761452498</v>
      </c>
      <c r="T63" s="25">
        <f t="shared" si="33"/>
        <v>-0.0009026426656453566</v>
      </c>
      <c r="U63" s="25">
        <f t="shared" si="34"/>
        <v>-0.001448867290788266</v>
      </c>
      <c r="V63" s="26">
        <f t="shared" si="35"/>
        <v>0.0014348820197116273</v>
      </c>
      <c r="X63" s="41">
        <v>0.754</v>
      </c>
      <c r="Y63" s="41">
        <v>0.198</v>
      </c>
      <c r="Z63" s="41">
        <v>0.048</v>
      </c>
      <c r="AB63" s="31">
        <f t="shared" si="36"/>
        <v>0.005490918948224383</v>
      </c>
      <c r="AC63" s="31">
        <f t="shared" si="37"/>
        <v>-0.0007537342014553893</v>
      </c>
      <c r="AD63" s="31">
        <f t="shared" si="38"/>
        <v>-0.0011165582791395812</v>
      </c>
      <c r="AE63" s="32">
        <f t="shared" si="39"/>
        <v>0.003620626467629412</v>
      </c>
    </row>
    <row r="64" spans="1:31" ht="12.75">
      <c r="A64" s="1">
        <v>40512</v>
      </c>
      <c r="B64" s="2">
        <v>19.46</v>
      </c>
      <c r="C64" s="2">
        <v>128.24</v>
      </c>
      <c r="D64" s="2">
        <v>132.3</v>
      </c>
      <c r="F64" s="4">
        <f t="shared" si="28"/>
        <v>0.0414771206850415</v>
      </c>
      <c r="G64" s="4">
        <f t="shared" si="29"/>
        <v>-0.01588519683830858</v>
      </c>
      <c r="H64" s="4">
        <f t="shared" si="30"/>
        <v>-0.04820143884892081</v>
      </c>
      <c r="J64" s="5">
        <f t="shared" si="12"/>
        <v>0.0248862724110249</v>
      </c>
      <c r="K64" s="5">
        <f t="shared" si="13"/>
        <v>-0.004765559051492574</v>
      </c>
      <c r="L64" s="5">
        <f t="shared" si="14"/>
        <v>-0.004820143884892081</v>
      </c>
      <c r="M64" s="6">
        <f t="shared" si="31"/>
        <v>0.015300569474640244</v>
      </c>
      <c r="O64" s="40">
        <v>0</v>
      </c>
      <c r="P64" s="40">
        <v>1</v>
      </c>
      <c r="Q64" s="40">
        <v>0</v>
      </c>
      <c r="S64" s="25">
        <f t="shared" si="32"/>
        <v>0.02123628579074125</v>
      </c>
      <c r="T64" s="25">
        <f t="shared" si="33"/>
        <v>-0.005686900468114472</v>
      </c>
      <c r="U64" s="25">
        <f t="shared" si="34"/>
        <v>-0.0062661870503597054</v>
      </c>
      <c r="V64" s="26">
        <f t="shared" si="35"/>
        <v>0.009283198272267073</v>
      </c>
      <c r="X64" s="41">
        <v>0.157</v>
      </c>
      <c r="Y64" s="41">
        <v>0.843</v>
      </c>
      <c r="Z64" s="41">
        <v>0</v>
      </c>
      <c r="AB64" s="31">
        <f t="shared" si="36"/>
        <v>0.03127374899652129</v>
      </c>
      <c r="AC64" s="31">
        <f t="shared" si="37"/>
        <v>-0.003145268973985099</v>
      </c>
      <c r="AD64" s="31">
        <f t="shared" si="38"/>
        <v>-0.002313669064748199</v>
      </c>
      <c r="AE64" s="32">
        <f t="shared" si="39"/>
        <v>0.025814810957787995</v>
      </c>
    </row>
    <row r="65" spans="1:31" ht="12.75">
      <c r="A65" s="1">
        <v>40542</v>
      </c>
      <c r="B65" s="2">
        <v>20.415</v>
      </c>
      <c r="C65" s="2">
        <v>128.3</v>
      </c>
      <c r="D65" s="2">
        <v>131.76</v>
      </c>
      <c r="F65" s="4">
        <f t="shared" si="28"/>
        <v>0.04907502569373068</v>
      </c>
      <c r="G65" s="4">
        <f t="shared" si="29"/>
        <v>0.00046787273861514933</v>
      </c>
      <c r="H65" s="4">
        <f t="shared" si="30"/>
        <v>-0.0040816326530613845</v>
      </c>
      <c r="J65" s="5">
        <f t="shared" si="12"/>
        <v>0.029445015416238406</v>
      </c>
      <c r="K65" s="5">
        <f t="shared" si="13"/>
        <v>0.0001403618215845448</v>
      </c>
      <c r="L65" s="5">
        <f t="shared" si="14"/>
        <v>-0.00040816326530613846</v>
      </c>
      <c r="M65" s="6">
        <f t="shared" si="31"/>
        <v>0.029177213972516814</v>
      </c>
      <c r="O65" s="40">
        <v>0</v>
      </c>
      <c r="P65" s="40">
        <v>0.702</v>
      </c>
      <c r="Q65" s="40">
        <v>0.298</v>
      </c>
      <c r="S65" s="25">
        <f t="shared" si="32"/>
        <v>0</v>
      </c>
      <c r="T65" s="25">
        <f t="shared" si="33"/>
        <v>0.00046787273861514933</v>
      </c>
      <c r="U65" s="25">
        <f t="shared" si="34"/>
        <v>0</v>
      </c>
      <c r="V65" s="26">
        <f t="shared" si="35"/>
        <v>0.00046787273861514933</v>
      </c>
      <c r="X65" s="41">
        <v>0.077</v>
      </c>
      <c r="Y65" s="41">
        <v>0.644</v>
      </c>
      <c r="Z65" s="41">
        <v>0.279</v>
      </c>
      <c r="AB65" s="31">
        <f t="shared" si="36"/>
        <v>0.007704779033915717</v>
      </c>
      <c r="AC65" s="31">
        <f t="shared" si="37"/>
        <v>0.00039441671865257086</v>
      </c>
      <c r="AD65" s="31">
        <f t="shared" si="38"/>
        <v>0</v>
      </c>
      <c r="AE65" s="32">
        <f t="shared" si="39"/>
        <v>0.008099195752568287</v>
      </c>
    </row>
    <row r="66" spans="1:31" ht="12.75">
      <c r="A66" s="1">
        <v>40574</v>
      </c>
      <c r="B66" s="2">
        <v>20.34</v>
      </c>
      <c r="C66" s="2">
        <v>127.29</v>
      </c>
      <c r="D66" s="2">
        <v>131.6</v>
      </c>
      <c r="F66" s="4">
        <f t="shared" si="28"/>
        <v>-0.0036737692872886862</v>
      </c>
      <c r="G66" s="4">
        <f t="shared" si="29"/>
        <v>-0.007872174590802805</v>
      </c>
      <c r="H66" s="4">
        <f t="shared" si="30"/>
        <v>-0.0012143290831815312</v>
      </c>
      <c r="J66" s="5">
        <f t="shared" si="12"/>
        <v>-0.0022042615723732117</v>
      </c>
      <c r="K66" s="5">
        <f t="shared" si="13"/>
        <v>-0.0023616523772408415</v>
      </c>
      <c r="L66" s="5">
        <f t="shared" si="14"/>
        <v>-0.00012143290831815313</v>
      </c>
      <c r="M66" s="6">
        <f t="shared" si="31"/>
        <v>-0.004687346857932206</v>
      </c>
      <c r="O66" s="40">
        <v>0.388</v>
      </c>
      <c r="P66" s="40">
        <v>0.412</v>
      </c>
      <c r="Q66" s="40">
        <v>0.2</v>
      </c>
      <c r="S66" s="25">
        <f t="shared" si="32"/>
        <v>0</v>
      </c>
      <c r="T66" s="25">
        <f t="shared" si="33"/>
        <v>-0.005526266562743569</v>
      </c>
      <c r="U66" s="25">
        <f t="shared" si="34"/>
        <v>-0.0003618700667880963</v>
      </c>
      <c r="V66" s="26">
        <f t="shared" si="35"/>
        <v>-0.005888136629531665</v>
      </c>
      <c r="X66" s="41">
        <v>0.523</v>
      </c>
      <c r="Y66" s="41">
        <v>0.341</v>
      </c>
      <c r="Z66" s="41">
        <v>0.136</v>
      </c>
      <c r="AB66" s="31">
        <f t="shared" si="36"/>
        <v>-0.00028288023512122886</v>
      </c>
      <c r="AC66" s="31">
        <f t="shared" si="37"/>
        <v>-0.0050696804364770065</v>
      </c>
      <c r="AD66" s="31">
        <f t="shared" si="38"/>
        <v>-0.0003387978142076472</v>
      </c>
      <c r="AE66" s="32">
        <f t="shared" si="39"/>
        <v>-0.005691358485805883</v>
      </c>
    </row>
    <row r="67" spans="1:31" ht="12.75">
      <c r="A67" s="1">
        <v>40602</v>
      </c>
      <c r="B67" s="2">
        <v>20.8</v>
      </c>
      <c r="C67" s="2">
        <v>127.4</v>
      </c>
      <c r="D67" s="2">
        <v>130.98</v>
      </c>
      <c r="F67" s="4">
        <f t="shared" si="28"/>
        <v>0.022615535889872307</v>
      </c>
      <c r="G67" s="4">
        <f t="shared" si="29"/>
        <v>0.0008641684342838296</v>
      </c>
      <c r="H67" s="4">
        <f t="shared" si="30"/>
        <v>-0.004711246200607921</v>
      </c>
      <c r="J67" s="5">
        <f t="shared" si="12"/>
        <v>0.013569321533923383</v>
      </c>
      <c r="K67" s="5">
        <f t="shared" si="13"/>
        <v>0.0002592505302851489</v>
      </c>
      <c r="L67" s="5">
        <f t="shared" si="14"/>
        <v>-0.00047112462006079216</v>
      </c>
      <c r="M67" s="6">
        <f t="shared" si="31"/>
        <v>0.01335744744414774</v>
      </c>
      <c r="O67" s="40">
        <v>0.45</v>
      </c>
      <c r="P67" s="40">
        <v>0.38</v>
      </c>
      <c r="Q67" s="40">
        <v>0.17</v>
      </c>
      <c r="S67" s="25">
        <f t="shared" si="32"/>
        <v>0.008774827925270455</v>
      </c>
      <c r="T67" s="25">
        <f t="shared" si="33"/>
        <v>0.00035603739492493777</v>
      </c>
      <c r="U67" s="25">
        <f t="shared" si="34"/>
        <v>-0.0009422492401215843</v>
      </c>
      <c r="V67" s="26">
        <f t="shared" si="35"/>
        <v>0.008188616080073808</v>
      </c>
      <c r="X67" s="41">
        <v>0.596</v>
      </c>
      <c r="Y67" s="41">
        <v>0.302</v>
      </c>
      <c r="Z67" s="41">
        <v>0.102</v>
      </c>
      <c r="AB67" s="31">
        <f aca="true" t="shared" si="40" ref="AB67:AB83">+X66*F67</f>
        <v>0.011827925270403217</v>
      </c>
      <c r="AC67" s="31">
        <f aca="true" t="shared" si="41" ref="AC67:AC83">+Y66*G67</f>
        <v>0.0002946814360907859</v>
      </c>
      <c r="AD67" s="31">
        <f aca="true" t="shared" si="42" ref="AD67:AD83">+Z66*H67</f>
        <v>-0.0006407294832826774</v>
      </c>
      <c r="AE67" s="32">
        <f aca="true" t="shared" si="43" ref="AE67:AE83">SUM(AB67:AD67)</f>
        <v>0.011481877223211326</v>
      </c>
    </row>
    <row r="68" spans="1:31" ht="12.75">
      <c r="A68" s="1">
        <v>40633</v>
      </c>
      <c r="B68" s="2">
        <v>20.03</v>
      </c>
      <c r="C68" s="2">
        <v>126.48</v>
      </c>
      <c r="D68" s="2">
        <v>130.7</v>
      </c>
      <c r="F68" s="4">
        <f t="shared" si="28"/>
        <v>-0.03701923076923075</v>
      </c>
      <c r="G68" s="4">
        <f t="shared" si="29"/>
        <v>-0.007221350078492894</v>
      </c>
      <c r="H68" s="4">
        <f t="shared" si="30"/>
        <v>-0.0021377309512903286</v>
      </c>
      <c r="J68" s="5">
        <f t="shared" si="12"/>
        <v>-0.02221153846153845</v>
      </c>
      <c r="K68" s="5">
        <f t="shared" si="13"/>
        <v>-0.0021664050235478682</v>
      </c>
      <c r="L68" s="5">
        <f t="shared" si="14"/>
        <v>-0.00021377309512903288</v>
      </c>
      <c r="M68" s="6">
        <f t="shared" si="31"/>
        <v>-0.02459171658021535</v>
      </c>
      <c r="O68" s="40">
        <v>0.129</v>
      </c>
      <c r="P68" s="40">
        <v>0.543</v>
      </c>
      <c r="Q68" s="40">
        <v>0.328</v>
      </c>
      <c r="S68" s="25">
        <f t="shared" si="32"/>
        <v>-0.016658653846153837</v>
      </c>
      <c r="T68" s="25">
        <f t="shared" si="33"/>
        <v>-0.0027441130298272998</v>
      </c>
      <c r="U68" s="25">
        <f t="shared" si="34"/>
        <v>-0.0003634142617193559</v>
      </c>
      <c r="V68" s="26">
        <f t="shared" si="35"/>
        <v>-0.019766181137700494</v>
      </c>
      <c r="X68" s="41">
        <v>0.181</v>
      </c>
      <c r="Y68" s="41">
        <v>0.516</v>
      </c>
      <c r="Z68" s="41">
        <v>0.303</v>
      </c>
      <c r="AB68" s="31">
        <f t="shared" si="40"/>
        <v>-0.022063461538461525</v>
      </c>
      <c r="AC68" s="31">
        <f t="shared" si="41"/>
        <v>-0.002180847723704854</v>
      </c>
      <c r="AD68" s="31">
        <f t="shared" si="42"/>
        <v>-0.0002180485570316135</v>
      </c>
      <c r="AE68" s="32">
        <f t="shared" si="43"/>
        <v>-0.02446235781919799</v>
      </c>
    </row>
    <row r="69" spans="1:31" ht="12.75">
      <c r="A69" s="1">
        <v>40662</v>
      </c>
      <c r="B69" s="2">
        <v>19.98</v>
      </c>
      <c r="C69" s="2">
        <v>126</v>
      </c>
      <c r="D69" s="2">
        <v>130.54</v>
      </c>
      <c r="F69" s="4">
        <f t="shared" si="28"/>
        <v>-0.0024962556165751826</v>
      </c>
      <c r="G69" s="4">
        <f t="shared" si="29"/>
        <v>-0.003795066413662229</v>
      </c>
      <c r="H69" s="4">
        <f t="shared" si="30"/>
        <v>-0.001224177505738333</v>
      </c>
      <c r="J69" s="5">
        <f t="shared" si="12"/>
        <v>-0.0014977533699451096</v>
      </c>
      <c r="K69" s="5">
        <f t="shared" si="13"/>
        <v>-0.0011385199240986686</v>
      </c>
      <c r="L69" s="5">
        <f t="shared" si="14"/>
        <v>-0.0001224177505738333</v>
      </c>
      <c r="M69" s="6">
        <f t="shared" si="31"/>
        <v>-0.0027586910446176114</v>
      </c>
      <c r="O69" s="40">
        <v>0.278</v>
      </c>
      <c r="P69" s="40">
        <v>0.473</v>
      </c>
      <c r="Q69" s="40">
        <v>0.249</v>
      </c>
      <c r="S69" s="25">
        <f t="shared" si="32"/>
        <v>-0.00032201697453819857</v>
      </c>
      <c r="T69" s="25">
        <f t="shared" si="33"/>
        <v>-0.0020607210626185906</v>
      </c>
      <c r="U69" s="25">
        <f t="shared" si="34"/>
        <v>-0.00040153022188217327</v>
      </c>
      <c r="V69" s="26">
        <f t="shared" si="35"/>
        <v>-0.0027842682590389625</v>
      </c>
      <c r="X69" s="41">
        <v>0.433</v>
      </c>
      <c r="Y69" s="41">
        <v>0.39</v>
      </c>
      <c r="Z69" s="41">
        <v>0.177</v>
      </c>
      <c r="AB69" s="31">
        <f t="shared" si="40"/>
        <v>-0.00045182226660010804</v>
      </c>
      <c r="AC69" s="31">
        <f t="shared" si="41"/>
        <v>-0.0019582542694497104</v>
      </c>
      <c r="AD69" s="31">
        <f t="shared" si="42"/>
        <v>-0.0003709257842387149</v>
      </c>
      <c r="AE69" s="32">
        <f t="shared" si="43"/>
        <v>-0.0027810023202885334</v>
      </c>
    </row>
    <row r="70" spans="1:31" ht="12.75">
      <c r="A70" s="1">
        <v>40694</v>
      </c>
      <c r="B70" s="2">
        <v>19.945</v>
      </c>
      <c r="C70" s="2">
        <v>127.12</v>
      </c>
      <c r="D70" s="2">
        <v>131.71</v>
      </c>
      <c r="F70" s="4">
        <f t="shared" si="28"/>
        <v>-0.0017517517517517955</v>
      </c>
      <c r="G70" s="4">
        <f t="shared" si="29"/>
        <v>0.008888888888888946</v>
      </c>
      <c r="H70" s="4">
        <f t="shared" si="30"/>
        <v>0.008962770032174161</v>
      </c>
      <c r="J70" s="5">
        <f t="shared" si="12"/>
        <v>-0.0010510510510510773</v>
      </c>
      <c r="K70" s="5">
        <f t="shared" si="13"/>
        <v>0.002666666666666684</v>
      </c>
      <c r="L70" s="5">
        <f t="shared" si="14"/>
        <v>0.0008962770032174161</v>
      </c>
      <c r="M70" s="6">
        <f t="shared" si="31"/>
        <v>0.002511892618833023</v>
      </c>
      <c r="O70" s="40">
        <v>0.807</v>
      </c>
      <c r="P70" s="40">
        <v>0.174</v>
      </c>
      <c r="Q70" s="40">
        <v>0.019</v>
      </c>
      <c r="S70" s="25">
        <f t="shared" si="32"/>
        <v>-0.0004869869869869992</v>
      </c>
      <c r="T70" s="25">
        <f t="shared" si="33"/>
        <v>0.004204444444444472</v>
      </c>
      <c r="U70" s="25">
        <f t="shared" si="34"/>
        <v>0.002231729738011366</v>
      </c>
      <c r="V70" s="26">
        <f t="shared" si="35"/>
        <v>0.005949187195468839</v>
      </c>
      <c r="X70" s="41">
        <v>1</v>
      </c>
      <c r="Y70" s="41">
        <v>0</v>
      </c>
      <c r="Z70" s="41">
        <v>0</v>
      </c>
      <c r="AB70" s="31">
        <f t="shared" si="40"/>
        <v>-0.0007585085085085275</v>
      </c>
      <c r="AC70" s="31">
        <f t="shared" si="41"/>
        <v>0.003466666666666689</v>
      </c>
      <c r="AD70" s="31">
        <f t="shared" si="42"/>
        <v>0.0015864102956948264</v>
      </c>
      <c r="AE70" s="32">
        <f t="shared" si="43"/>
        <v>0.004294568453852988</v>
      </c>
    </row>
    <row r="71" spans="1:31" ht="12.75">
      <c r="A71" s="1">
        <v>40724</v>
      </c>
      <c r="B71" s="2">
        <v>19.525</v>
      </c>
      <c r="C71" s="2">
        <v>127.08</v>
      </c>
      <c r="D71" s="2">
        <v>131.3</v>
      </c>
      <c r="F71" s="4">
        <f t="shared" si="28"/>
        <v>-0.021057909250438822</v>
      </c>
      <c r="G71" s="4">
        <f t="shared" si="29"/>
        <v>-0.0003146633102580898</v>
      </c>
      <c r="H71" s="4">
        <f t="shared" si="30"/>
        <v>-0.003112899552046189</v>
      </c>
      <c r="J71" s="5">
        <f aca="true" t="shared" si="44" ref="J71:J88">J$2*F71</f>
        <v>-0.012634745550263293</v>
      </c>
      <c r="K71" s="5">
        <f aca="true" t="shared" si="45" ref="K71:K88">K$2*G71</f>
        <v>-9.439899307742693E-05</v>
      </c>
      <c r="L71" s="5">
        <f aca="true" t="shared" si="46" ref="L71:L88">L$2*H71</f>
        <v>-0.00031128995520461893</v>
      </c>
      <c r="M71" s="6">
        <f t="shared" si="31"/>
        <v>-0.013040434498545339</v>
      </c>
      <c r="O71" s="40">
        <v>0.223</v>
      </c>
      <c r="P71" s="40">
        <v>0.5</v>
      </c>
      <c r="Q71" s="40">
        <v>0.277</v>
      </c>
      <c r="S71" s="25">
        <f t="shared" si="32"/>
        <v>-0.01699373276510413</v>
      </c>
      <c r="T71" s="25">
        <f t="shared" si="33"/>
        <v>-5.4751415984907624E-05</v>
      </c>
      <c r="U71" s="25">
        <f t="shared" si="34"/>
        <v>-5.914509148887759E-05</v>
      </c>
      <c r="V71" s="26">
        <f t="shared" si="35"/>
        <v>-0.017107629272577918</v>
      </c>
      <c r="X71" s="41">
        <v>0.295</v>
      </c>
      <c r="Y71" s="41">
        <v>0.462</v>
      </c>
      <c r="Z71" s="41">
        <v>0.243</v>
      </c>
      <c r="AB71" s="31">
        <f t="shared" si="40"/>
        <v>-0.021057909250438822</v>
      </c>
      <c r="AC71" s="31">
        <f t="shared" si="41"/>
        <v>0</v>
      </c>
      <c r="AD71" s="31">
        <f t="shared" si="42"/>
        <v>0</v>
      </c>
      <c r="AE71" s="32">
        <f t="shared" si="43"/>
        <v>-0.021057909250438822</v>
      </c>
    </row>
    <row r="72" spans="1:31" ht="12.75">
      <c r="A72" s="1">
        <v>40753</v>
      </c>
      <c r="B72" s="2">
        <v>19.44</v>
      </c>
      <c r="C72" s="2">
        <v>127.4</v>
      </c>
      <c r="D72" s="2">
        <v>129.92</v>
      </c>
      <c r="F72" s="4">
        <f t="shared" si="28"/>
        <v>-0.004353393085787305</v>
      </c>
      <c r="G72" s="4">
        <f t="shared" si="29"/>
        <v>0.0025180988353794564</v>
      </c>
      <c r="H72" s="4">
        <f t="shared" si="30"/>
        <v>-0.010510281797410648</v>
      </c>
      <c r="J72" s="5">
        <f t="shared" si="44"/>
        <v>-0.002612035851472383</v>
      </c>
      <c r="K72" s="5">
        <f t="shared" si="45"/>
        <v>0.000755429650613837</v>
      </c>
      <c r="L72" s="5">
        <f t="shared" si="46"/>
        <v>-0.0010510281797410648</v>
      </c>
      <c r="M72" s="6">
        <f t="shared" si="31"/>
        <v>-0.002907634380599611</v>
      </c>
      <c r="O72" s="40">
        <v>0.23</v>
      </c>
      <c r="P72" s="40">
        <v>0.528</v>
      </c>
      <c r="Q72" s="40">
        <v>0.242</v>
      </c>
      <c r="S72" s="25">
        <f t="shared" si="32"/>
        <v>-0.000970806658130569</v>
      </c>
      <c r="T72" s="25">
        <f t="shared" si="33"/>
        <v>0.0012590494176897282</v>
      </c>
      <c r="U72" s="25">
        <f t="shared" si="34"/>
        <v>-0.0029113480578827496</v>
      </c>
      <c r="V72" s="26">
        <f t="shared" si="35"/>
        <v>-0.0026231052983235904</v>
      </c>
      <c r="X72" s="41">
        <v>0.353</v>
      </c>
      <c r="Y72" s="41">
        <v>0.452</v>
      </c>
      <c r="Z72" s="41">
        <v>0.195</v>
      </c>
      <c r="AB72" s="31">
        <f t="shared" si="40"/>
        <v>-0.001284250960307255</v>
      </c>
      <c r="AC72" s="31">
        <f t="shared" si="41"/>
        <v>0.001163361661945309</v>
      </c>
      <c r="AD72" s="31">
        <f t="shared" si="42"/>
        <v>-0.0025539984767707874</v>
      </c>
      <c r="AE72" s="32">
        <f t="shared" si="43"/>
        <v>-0.002674887775132733</v>
      </c>
    </row>
    <row r="73" spans="1:31" ht="12.75">
      <c r="A73" s="1">
        <v>40786</v>
      </c>
      <c r="B73" s="2">
        <v>17.73</v>
      </c>
      <c r="C73" s="2">
        <v>130.12</v>
      </c>
      <c r="D73" s="2">
        <v>133.59</v>
      </c>
      <c r="F73" s="4">
        <f t="shared" si="28"/>
        <v>-0.08796296296296302</v>
      </c>
      <c r="G73" s="4">
        <f t="shared" si="29"/>
        <v>0.021350078492935687</v>
      </c>
      <c r="H73" s="4">
        <f t="shared" si="30"/>
        <v>0.028248152709359653</v>
      </c>
      <c r="J73" s="5">
        <f t="shared" si="44"/>
        <v>-0.05277777777777781</v>
      </c>
      <c r="K73" s="5">
        <f t="shared" si="45"/>
        <v>0.006405023547880706</v>
      </c>
      <c r="L73" s="5">
        <f t="shared" si="46"/>
        <v>0.0028248152709359656</v>
      </c>
      <c r="M73" s="6">
        <f t="shared" si="31"/>
        <v>-0.04354793895896114</v>
      </c>
      <c r="O73" s="40">
        <v>0</v>
      </c>
      <c r="P73" s="40">
        <v>1</v>
      </c>
      <c r="Q73" s="40">
        <v>0</v>
      </c>
      <c r="S73" s="25">
        <f t="shared" si="32"/>
        <v>-0.020231481481481496</v>
      </c>
      <c r="T73" s="25">
        <f t="shared" si="33"/>
        <v>0.011272841444270043</v>
      </c>
      <c r="U73" s="25">
        <f t="shared" si="34"/>
        <v>0.006836052955665035</v>
      </c>
      <c r="V73" s="26">
        <f t="shared" si="35"/>
        <v>-0.0021225870815464176</v>
      </c>
      <c r="X73" s="41">
        <v>0</v>
      </c>
      <c r="Y73" s="41">
        <v>1</v>
      </c>
      <c r="Z73" s="41">
        <v>0</v>
      </c>
      <c r="AB73" s="31">
        <f t="shared" si="40"/>
        <v>-0.031050925925925944</v>
      </c>
      <c r="AC73" s="31">
        <f t="shared" si="41"/>
        <v>0.00965023547880693</v>
      </c>
      <c r="AD73" s="31">
        <f t="shared" si="42"/>
        <v>0.0055083897783251325</v>
      </c>
      <c r="AE73" s="32">
        <f t="shared" si="43"/>
        <v>-0.015892300668793883</v>
      </c>
    </row>
    <row r="74" spans="1:31" ht="12.75">
      <c r="A74" s="1">
        <v>40816</v>
      </c>
      <c r="B74" s="2">
        <v>17.565</v>
      </c>
      <c r="C74" s="2">
        <v>130.1</v>
      </c>
      <c r="D74" s="2">
        <v>133</v>
      </c>
      <c r="F74" s="4">
        <f t="shared" si="28"/>
        <v>-0.009306260575296044</v>
      </c>
      <c r="G74" s="4">
        <f t="shared" si="29"/>
        <v>-0.000153704272978894</v>
      </c>
      <c r="H74" s="4">
        <f t="shared" si="30"/>
        <v>-0.004416498240886302</v>
      </c>
      <c r="J74" s="5">
        <f t="shared" si="44"/>
        <v>-0.005583756345177626</v>
      </c>
      <c r="K74" s="5">
        <f t="shared" si="45"/>
        <v>-4.61112818936682E-05</v>
      </c>
      <c r="L74" s="5">
        <f t="shared" si="46"/>
        <v>-0.0004416498240886302</v>
      </c>
      <c r="M74" s="6">
        <f t="shared" si="31"/>
        <v>-0.006071517451159924</v>
      </c>
      <c r="O74" s="40">
        <v>0.223</v>
      </c>
      <c r="P74" s="40">
        <v>0.53</v>
      </c>
      <c r="Q74" s="40">
        <v>0.247</v>
      </c>
      <c r="S74" s="25">
        <f t="shared" si="32"/>
        <v>0</v>
      </c>
      <c r="T74" s="25">
        <f t="shared" si="33"/>
        <v>-0.000153704272978894</v>
      </c>
      <c r="U74" s="25">
        <f t="shared" si="34"/>
        <v>0</v>
      </c>
      <c r="V74" s="26">
        <f t="shared" si="35"/>
        <v>-0.000153704272978894</v>
      </c>
      <c r="X74" s="41">
        <v>0.328</v>
      </c>
      <c r="Y74" s="41">
        <v>0.466</v>
      </c>
      <c r="Z74" s="41">
        <v>0.206</v>
      </c>
      <c r="AB74" s="31">
        <f t="shared" si="40"/>
        <v>0</v>
      </c>
      <c r="AC74" s="31">
        <f t="shared" si="41"/>
        <v>-0.000153704272978894</v>
      </c>
      <c r="AD74" s="31">
        <f t="shared" si="42"/>
        <v>0</v>
      </c>
      <c r="AE74" s="32">
        <f t="shared" si="43"/>
        <v>-0.000153704272978894</v>
      </c>
    </row>
    <row r="75" spans="1:31" ht="12.75">
      <c r="A75" s="1">
        <v>40847</v>
      </c>
      <c r="B75" s="2">
        <v>18.675</v>
      </c>
      <c r="C75" s="2">
        <v>128.41</v>
      </c>
      <c r="D75" s="2">
        <v>128.3</v>
      </c>
      <c r="F75" s="4">
        <f t="shared" si="28"/>
        <v>0.06319385140905198</v>
      </c>
      <c r="G75" s="4">
        <f t="shared" si="29"/>
        <v>-0.012990007686395022</v>
      </c>
      <c r="H75" s="4">
        <f t="shared" si="30"/>
        <v>-0.03533834586466156</v>
      </c>
      <c r="J75" s="5">
        <f t="shared" si="44"/>
        <v>0.037916310845431185</v>
      </c>
      <c r="K75" s="5">
        <f t="shared" si="45"/>
        <v>-0.0038970023059185063</v>
      </c>
      <c r="L75" s="5">
        <f t="shared" si="46"/>
        <v>-0.003533834586466156</v>
      </c>
      <c r="M75" s="6">
        <f t="shared" si="31"/>
        <v>0.03048547395304652</v>
      </c>
      <c r="O75" s="40">
        <v>0</v>
      </c>
      <c r="P75" s="40">
        <v>0.761</v>
      </c>
      <c r="Q75" s="40">
        <v>0.239</v>
      </c>
      <c r="S75" s="25">
        <f t="shared" si="32"/>
        <v>0.014092228864218593</v>
      </c>
      <c r="T75" s="25">
        <f t="shared" si="33"/>
        <v>-0.006884704073789362</v>
      </c>
      <c r="U75" s="25">
        <f t="shared" si="34"/>
        <v>-0.008728571428571405</v>
      </c>
      <c r="V75" s="26">
        <f t="shared" si="35"/>
        <v>-0.0015210466381421744</v>
      </c>
      <c r="X75" s="41">
        <v>0.07</v>
      </c>
      <c r="Y75" s="41">
        <v>0.677</v>
      </c>
      <c r="Z75" s="41">
        <v>0.253</v>
      </c>
      <c r="AB75" s="31">
        <f t="shared" si="40"/>
        <v>0.02072758326216905</v>
      </c>
      <c r="AC75" s="31">
        <f t="shared" si="41"/>
        <v>-0.00605334358186008</v>
      </c>
      <c r="AD75" s="31">
        <f t="shared" si="42"/>
        <v>-0.00727969924812028</v>
      </c>
      <c r="AE75" s="32">
        <f t="shared" si="43"/>
        <v>0.007394540432188691</v>
      </c>
    </row>
    <row r="76" spans="1:31" ht="12.75">
      <c r="A76" s="1">
        <v>40877</v>
      </c>
      <c r="B76" s="2">
        <v>18.49</v>
      </c>
      <c r="C76" s="2">
        <v>125.5</v>
      </c>
      <c r="D76" s="2">
        <v>121.37</v>
      </c>
      <c r="F76" s="4">
        <f t="shared" si="28"/>
        <v>-0.009906291834002823</v>
      </c>
      <c r="G76" s="4">
        <f t="shared" si="29"/>
        <v>-0.02266178646522854</v>
      </c>
      <c r="H76" s="4">
        <f t="shared" si="30"/>
        <v>-0.05401402961808266</v>
      </c>
      <c r="J76" s="5">
        <f t="shared" si="44"/>
        <v>-0.005943775100401693</v>
      </c>
      <c r="K76" s="5">
        <f t="shared" si="45"/>
        <v>-0.0067985359395685615</v>
      </c>
      <c r="L76" s="5">
        <f t="shared" si="46"/>
        <v>-0.005401402961808266</v>
      </c>
      <c r="M76" s="6">
        <f t="shared" si="31"/>
        <v>-0.01814371400177852</v>
      </c>
      <c r="O76" s="40">
        <v>0</v>
      </c>
      <c r="P76" s="40">
        <v>1</v>
      </c>
      <c r="Q76" s="40">
        <v>0</v>
      </c>
      <c r="S76" s="25">
        <f t="shared" si="32"/>
        <v>0</v>
      </c>
      <c r="T76" s="25">
        <f t="shared" si="33"/>
        <v>-0.01724561950003892</v>
      </c>
      <c r="U76" s="25">
        <f t="shared" si="34"/>
        <v>-0.012909353078721755</v>
      </c>
      <c r="V76" s="26">
        <f t="shared" si="35"/>
        <v>-0.030154972578760673</v>
      </c>
      <c r="X76" s="41">
        <v>0</v>
      </c>
      <c r="Y76" s="41">
        <v>1</v>
      </c>
      <c r="Z76" s="41">
        <v>0</v>
      </c>
      <c r="AB76" s="31">
        <f t="shared" si="40"/>
        <v>-0.0006934404283801977</v>
      </c>
      <c r="AC76" s="31">
        <f t="shared" si="41"/>
        <v>-0.015342029436959722</v>
      </c>
      <c r="AD76" s="31">
        <f t="shared" si="42"/>
        <v>-0.013665549493374913</v>
      </c>
      <c r="AE76" s="32">
        <f t="shared" si="43"/>
        <v>-0.029701019358714834</v>
      </c>
    </row>
    <row r="77" spans="1:31" ht="12.75">
      <c r="A77" s="1">
        <v>40907</v>
      </c>
      <c r="B77" s="2">
        <v>19.34</v>
      </c>
      <c r="C77" s="2">
        <v>129.41</v>
      </c>
      <c r="D77" s="2">
        <v>128.34</v>
      </c>
      <c r="F77" s="4">
        <f t="shared" si="28"/>
        <v>0.04597079502433754</v>
      </c>
      <c r="G77" s="4">
        <f t="shared" si="29"/>
        <v>0.03115537848605565</v>
      </c>
      <c r="H77" s="4">
        <f t="shared" si="30"/>
        <v>0.05742770042020262</v>
      </c>
      <c r="J77" s="5">
        <f t="shared" si="44"/>
        <v>0.027582477014602525</v>
      </c>
      <c r="K77" s="5">
        <f t="shared" si="45"/>
        <v>0.009346613545816696</v>
      </c>
      <c r="L77" s="5">
        <f t="shared" si="46"/>
        <v>0.005742770042020263</v>
      </c>
      <c r="M77" s="6">
        <f t="shared" si="31"/>
        <v>0.042671860602439486</v>
      </c>
      <c r="O77" s="40">
        <v>0</v>
      </c>
      <c r="P77" s="40">
        <v>1</v>
      </c>
      <c r="Q77" s="40">
        <v>0</v>
      </c>
      <c r="S77" s="25">
        <f t="shared" si="32"/>
        <v>0</v>
      </c>
      <c r="T77" s="25">
        <f t="shared" si="33"/>
        <v>0.03115537848605565</v>
      </c>
      <c r="U77" s="25">
        <f t="shared" si="34"/>
        <v>0</v>
      </c>
      <c r="V77" s="26">
        <f t="shared" si="35"/>
        <v>0.03115537848605565</v>
      </c>
      <c r="X77" s="41">
        <v>0</v>
      </c>
      <c r="Y77" s="41">
        <v>1</v>
      </c>
      <c r="Z77" s="41">
        <v>0</v>
      </c>
      <c r="AB77" s="31">
        <f t="shared" si="40"/>
        <v>0</v>
      </c>
      <c r="AC77" s="31">
        <f t="shared" si="41"/>
        <v>0.03115537848605565</v>
      </c>
      <c r="AD77" s="31">
        <f t="shared" si="42"/>
        <v>0</v>
      </c>
      <c r="AE77" s="32">
        <f t="shared" si="43"/>
        <v>0.03115537848605565</v>
      </c>
    </row>
    <row r="78" spans="1:31" ht="12.75">
      <c r="A78" s="1">
        <v>40939</v>
      </c>
      <c r="B78" s="2">
        <v>20.05</v>
      </c>
      <c r="C78" s="2">
        <v>131.2</v>
      </c>
      <c r="D78" s="2">
        <v>131.39</v>
      </c>
      <c r="F78" s="4">
        <f t="shared" si="28"/>
        <v>0.0367114788004137</v>
      </c>
      <c r="G78" s="4">
        <f t="shared" si="29"/>
        <v>0.013832006800092778</v>
      </c>
      <c r="H78" s="4">
        <f t="shared" si="30"/>
        <v>0.023764999220819538</v>
      </c>
      <c r="J78" s="5">
        <f t="shared" si="44"/>
        <v>0.02202688728024822</v>
      </c>
      <c r="K78" s="5">
        <f t="shared" si="45"/>
        <v>0.004149602040027833</v>
      </c>
      <c r="L78" s="5">
        <f t="shared" si="46"/>
        <v>0.002376499922081954</v>
      </c>
      <c r="M78" s="6">
        <f t="shared" si="31"/>
        <v>0.028552989242358006</v>
      </c>
      <c r="O78" s="40">
        <v>0</v>
      </c>
      <c r="P78" s="40">
        <v>1</v>
      </c>
      <c r="Q78" s="40">
        <v>0</v>
      </c>
      <c r="S78" s="25">
        <f t="shared" si="32"/>
        <v>0</v>
      </c>
      <c r="T78" s="25">
        <f t="shared" si="33"/>
        <v>0.013832006800092778</v>
      </c>
      <c r="U78" s="25">
        <f t="shared" si="34"/>
        <v>0</v>
      </c>
      <c r="V78" s="26">
        <f t="shared" si="35"/>
        <v>0.013832006800092778</v>
      </c>
      <c r="X78" s="41">
        <v>0</v>
      </c>
      <c r="Y78" s="41">
        <v>0.647</v>
      </c>
      <c r="Z78" s="41">
        <v>0.353</v>
      </c>
      <c r="AB78" s="31">
        <f t="shared" si="40"/>
        <v>0</v>
      </c>
      <c r="AC78" s="31">
        <f t="shared" si="41"/>
        <v>0.013832006800092778</v>
      </c>
      <c r="AD78" s="31">
        <f t="shared" si="42"/>
        <v>0</v>
      </c>
      <c r="AE78" s="32">
        <f t="shared" si="43"/>
        <v>0.013832006800092778</v>
      </c>
    </row>
    <row r="79" spans="1:31" ht="12.75">
      <c r="A79" s="1">
        <v>40968</v>
      </c>
      <c r="B79" s="2">
        <v>20.58</v>
      </c>
      <c r="C79" s="2">
        <v>132.95</v>
      </c>
      <c r="D79" s="2">
        <v>135.71</v>
      </c>
      <c r="F79" s="4">
        <f t="shared" si="28"/>
        <v>0.026433915211969916</v>
      </c>
      <c r="G79" s="4">
        <f t="shared" si="29"/>
        <v>0.013338414634146423</v>
      </c>
      <c r="H79" s="4">
        <f t="shared" si="30"/>
        <v>0.03287921455209708</v>
      </c>
      <c r="J79" s="5">
        <f t="shared" si="44"/>
        <v>0.01586034912718195</v>
      </c>
      <c r="K79" s="5">
        <f t="shared" si="45"/>
        <v>0.004001524390243927</v>
      </c>
      <c r="L79" s="5">
        <f t="shared" si="46"/>
        <v>0.003287921455209708</v>
      </c>
      <c r="M79" s="6">
        <f t="shared" si="31"/>
        <v>0.023149794972635585</v>
      </c>
      <c r="O79" s="40">
        <v>0</v>
      </c>
      <c r="P79" s="40">
        <v>1</v>
      </c>
      <c r="Q79" s="40">
        <v>0</v>
      </c>
      <c r="S79" s="25">
        <f t="shared" si="32"/>
        <v>0</v>
      </c>
      <c r="T79" s="25">
        <f t="shared" si="33"/>
        <v>0.013338414634146423</v>
      </c>
      <c r="U79" s="25">
        <f t="shared" si="34"/>
        <v>0</v>
      </c>
      <c r="V79" s="26">
        <f t="shared" si="35"/>
        <v>0.013338414634146423</v>
      </c>
      <c r="X79" s="41">
        <v>0.289</v>
      </c>
      <c r="Y79" s="41">
        <v>0.711</v>
      </c>
      <c r="Z79" s="41">
        <v>0</v>
      </c>
      <c r="AB79" s="31">
        <f t="shared" si="40"/>
        <v>0</v>
      </c>
      <c r="AC79" s="31">
        <f t="shared" si="41"/>
        <v>0.008629954268292736</v>
      </c>
      <c r="AD79" s="31">
        <f t="shared" si="42"/>
        <v>0.011606362736890268</v>
      </c>
      <c r="AE79" s="32">
        <f t="shared" si="43"/>
        <v>0.020236317005183004</v>
      </c>
    </row>
    <row r="80" spans="1:31" ht="12.75">
      <c r="A80" s="1">
        <v>40998</v>
      </c>
      <c r="B80" s="2">
        <v>20.89</v>
      </c>
      <c r="C80" s="2">
        <v>132.62</v>
      </c>
      <c r="D80" s="2">
        <v>136.46</v>
      </c>
      <c r="F80" s="4">
        <f t="shared" si="28"/>
        <v>0.015063168124392678</v>
      </c>
      <c r="G80" s="4">
        <f t="shared" si="29"/>
        <v>-0.0024821361414064658</v>
      </c>
      <c r="H80" s="4">
        <f t="shared" si="30"/>
        <v>0.005526490310220344</v>
      </c>
      <c r="J80" s="5">
        <f t="shared" si="44"/>
        <v>0.009037900874635607</v>
      </c>
      <c r="K80" s="5">
        <f t="shared" si="45"/>
        <v>-0.0007446408424219397</v>
      </c>
      <c r="L80" s="5">
        <f t="shared" si="46"/>
        <v>0.0005526490310220344</v>
      </c>
      <c r="M80" s="6">
        <f t="shared" si="31"/>
        <v>0.008845909063235702</v>
      </c>
      <c r="O80" s="40">
        <v>0.294</v>
      </c>
      <c r="P80" s="40">
        <v>0.554</v>
      </c>
      <c r="Q80" s="40">
        <v>0.152</v>
      </c>
      <c r="S80" s="25">
        <f t="shared" si="32"/>
        <v>0</v>
      </c>
      <c r="T80" s="25">
        <f t="shared" si="33"/>
        <v>-0.0024821361414064658</v>
      </c>
      <c r="U80" s="25">
        <f t="shared" si="34"/>
        <v>0</v>
      </c>
      <c r="V80" s="26">
        <f t="shared" si="35"/>
        <v>-0.0024821361414064658</v>
      </c>
      <c r="X80" s="41">
        <v>0.512</v>
      </c>
      <c r="Y80" s="41">
        <v>0.373</v>
      </c>
      <c r="Z80" s="41">
        <v>0.115</v>
      </c>
      <c r="AB80" s="31">
        <f t="shared" si="40"/>
        <v>0.004353255587949484</v>
      </c>
      <c r="AC80" s="31">
        <f t="shared" si="41"/>
        <v>-0.001764798796539997</v>
      </c>
      <c r="AD80" s="31">
        <f t="shared" si="42"/>
        <v>0</v>
      </c>
      <c r="AE80" s="32">
        <f t="shared" si="43"/>
        <v>0.002588456791409487</v>
      </c>
    </row>
    <row r="81" spans="1:31" ht="12.75">
      <c r="A81" s="1">
        <v>41029</v>
      </c>
      <c r="B81" s="2">
        <v>20.745</v>
      </c>
      <c r="C81" s="2">
        <v>132.6</v>
      </c>
      <c r="D81" s="2">
        <v>135.07</v>
      </c>
      <c r="F81" s="4">
        <f t="shared" si="28"/>
        <v>-0.006941120153183267</v>
      </c>
      <c r="G81" s="4">
        <f t="shared" si="29"/>
        <v>-0.00015080681646817418</v>
      </c>
      <c r="H81" s="4">
        <f t="shared" si="30"/>
        <v>-0.010186135131174057</v>
      </c>
      <c r="J81" s="5">
        <f t="shared" si="44"/>
        <v>-0.00416467209190996</v>
      </c>
      <c r="K81" s="5">
        <f t="shared" si="45"/>
        <v>-4.524204494045225E-05</v>
      </c>
      <c r="L81" s="5">
        <f t="shared" si="46"/>
        <v>-0.0010186135131174058</v>
      </c>
      <c r="M81" s="6">
        <f t="shared" si="31"/>
        <v>-0.0052285276499678185</v>
      </c>
      <c r="O81" s="40">
        <v>0.503</v>
      </c>
      <c r="P81" s="40">
        <v>0.389</v>
      </c>
      <c r="Q81" s="40">
        <v>0.108</v>
      </c>
      <c r="S81" s="25">
        <f t="shared" si="32"/>
        <v>-0.00204068932503588</v>
      </c>
      <c r="T81" s="25">
        <f t="shared" si="33"/>
        <v>-8.35469763233685E-05</v>
      </c>
      <c r="U81" s="25">
        <f t="shared" si="34"/>
        <v>-0.0015482925399384565</v>
      </c>
      <c r="V81" s="26">
        <f t="shared" si="35"/>
        <v>-0.003672528841297705</v>
      </c>
      <c r="X81" s="41">
        <v>0.722</v>
      </c>
      <c r="Y81" s="41">
        <v>0.188</v>
      </c>
      <c r="Z81" s="41">
        <v>0.09</v>
      </c>
      <c r="AB81" s="31">
        <f t="shared" si="40"/>
        <v>-0.0035538535184298325</v>
      </c>
      <c r="AC81" s="31">
        <f t="shared" si="41"/>
        <v>-5.6250942542628966E-05</v>
      </c>
      <c r="AD81" s="31">
        <f t="shared" si="42"/>
        <v>-0.0011714055400850166</v>
      </c>
      <c r="AE81" s="32">
        <f t="shared" si="43"/>
        <v>-0.004781510001057478</v>
      </c>
    </row>
    <row r="82" spans="1:31" ht="12.75">
      <c r="A82" s="1">
        <v>41060</v>
      </c>
      <c r="B82" s="2">
        <v>20.08</v>
      </c>
      <c r="C82" s="2">
        <v>132.48</v>
      </c>
      <c r="D82" s="2">
        <v>138.13</v>
      </c>
      <c r="F82" s="4">
        <f t="shared" si="28"/>
        <v>-0.03205591708845523</v>
      </c>
      <c r="G82" s="4">
        <f t="shared" si="29"/>
        <v>-0.0009049773755656076</v>
      </c>
      <c r="H82" s="4">
        <f t="shared" si="30"/>
        <v>0.022654919671281526</v>
      </c>
      <c r="J82" s="5">
        <f t="shared" si="44"/>
        <v>-0.019233550253073137</v>
      </c>
      <c r="K82" s="5">
        <f t="shared" si="45"/>
        <v>-0.0002714932126696823</v>
      </c>
      <c r="L82" s="5">
        <f t="shared" si="46"/>
        <v>0.002265491967128153</v>
      </c>
      <c r="M82" s="6">
        <f t="shared" si="31"/>
        <v>-0.017239551498614666</v>
      </c>
      <c r="O82" s="40">
        <v>0.316</v>
      </c>
      <c r="P82" s="40">
        <v>0.499</v>
      </c>
      <c r="Q82" s="40">
        <v>0.185</v>
      </c>
      <c r="S82" s="25">
        <f t="shared" si="32"/>
        <v>-0.016124126295492983</v>
      </c>
      <c r="T82" s="25">
        <f t="shared" si="33"/>
        <v>-0.0003520361990950214</v>
      </c>
      <c r="U82" s="25">
        <f t="shared" si="34"/>
        <v>0.002446731324498405</v>
      </c>
      <c r="V82" s="26">
        <f t="shared" si="35"/>
        <v>-0.0140294311700896</v>
      </c>
      <c r="X82" s="41">
        <v>0.477</v>
      </c>
      <c r="Y82" s="41">
        <v>0.386</v>
      </c>
      <c r="Z82" s="41">
        <v>0.137</v>
      </c>
      <c r="AB82" s="31">
        <f t="shared" si="40"/>
        <v>-0.023144372137864678</v>
      </c>
      <c r="AC82" s="31">
        <f t="shared" si="41"/>
        <v>-0.00017013574660633423</v>
      </c>
      <c r="AD82" s="31">
        <f t="shared" si="42"/>
        <v>0.002038942770415337</v>
      </c>
      <c r="AE82" s="32">
        <f t="shared" si="43"/>
        <v>-0.021275565114055674</v>
      </c>
    </row>
    <row r="83" spans="1:31" ht="12.75">
      <c r="A83" s="1">
        <v>41089</v>
      </c>
      <c r="B83" s="2">
        <v>20.6602</v>
      </c>
      <c r="C83" s="2">
        <v>132.47</v>
      </c>
      <c r="D83" s="2">
        <v>135.56</v>
      </c>
      <c r="F83" s="4">
        <f aca="true" t="shared" si="47" ref="F83:H84">+B83/B82-1</f>
        <v>0.028894422310757006</v>
      </c>
      <c r="G83" s="4">
        <f t="shared" si="47"/>
        <v>-7.548309178739832E-05</v>
      </c>
      <c r="H83" s="4">
        <f t="shared" si="47"/>
        <v>-0.01860566133352637</v>
      </c>
      <c r="J83" s="5">
        <f t="shared" si="44"/>
        <v>0.017336653386454202</v>
      </c>
      <c r="K83" s="5">
        <f t="shared" si="45"/>
        <v>-2.2644927536219494E-05</v>
      </c>
      <c r="L83" s="5">
        <f t="shared" si="46"/>
        <v>-0.001860566133352637</v>
      </c>
      <c r="M83" s="6">
        <f aca="true" t="shared" si="48" ref="M83:M88">SUM(J83:L83)</f>
        <v>0.015453442325565345</v>
      </c>
      <c r="O83" s="40">
        <v>0.384</v>
      </c>
      <c r="P83" s="40">
        <v>0.493</v>
      </c>
      <c r="Q83" s="40">
        <v>0.123</v>
      </c>
      <c r="S83" s="25">
        <f aca="true" t="shared" si="49" ref="S83:U84">+O82*F83</f>
        <v>0.009130637450199213</v>
      </c>
      <c r="T83" s="25">
        <f t="shared" si="49"/>
        <v>-3.766606280191176E-05</v>
      </c>
      <c r="U83" s="25">
        <f t="shared" si="49"/>
        <v>-0.0034420473467023783</v>
      </c>
      <c r="V83" s="26">
        <f aca="true" t="shared" si="50" ref="V83:V88">SUM(S83:U83)</f>
        <v>0.005650924040694923</v>
      </c>
      <c r="X83" s="41">
        <v>0.581</v>
      </c>
      <c r="Y83" s="41">
        <v>0.317</v>
      </c>
      <c r="Z83" s="41">
        <v>0.102</v>
      </c>
      <c r="AB83" s="31">
        <f t="shared" si="40"/>
        <v>0.013782639442231091</v>
      </c>
      <c r="AC83" s="31">
        <f t="shared" si="41"/>
        <v>-2.913647342993575E-05</v>
      </c>
      <c r="AD83" s="31">
        <f t="shared" si="42"/>
        <v>-0.0025489756026931126</v>
      </c>
      <c r="AE83" s="32">
        <f t="shared" si="43"/>
        <v>0.011204527366108044</v>
      </c>
    </row>
    <row r="84" spans="1:31" ht="12.75">
      <c r="A84" s="1">
        <v>41121</v>
      </c>
      <c r="B84" s="2">
        <v>21.673000000000002</v>
      </c>
      <c r="C84" s="2">
        <v>134.054</v>
      </c>
      <c r="D84" s="2">
        <v>139.59</v>
      </c>
      <c r="F84" s="4">
        <f t="shared" si="47"/>
        <v>0.04902179068934487</v>
      </c>
      <c r="G84" s="4">
        <f t="shared" si="47"/>
        <v>0.01195742432248803</v>
      </c>
      <c r="H84" s="4">
        <f t="shared" si="47"/>
        <v>0.029728533490705145</v>
      </c>
      <c r="J84" s="5">
        <f t="shared" si="44"/>
        <v>0.02941307441360692</v>
      </c>
      <c r="K84" s="5">
        <f t="shared" si="45"/>
        <v>0.003587227296746409</v>
      </c>
      <c r="L84" s="5">
        <f t="shared" si="46"/>
        <v>0.002972853349070515</v>
      </c>
      <c r="M84" s="6">
        <f t="shared" si="48"/>
        <v>0.03597315505942384</v>
      </c>
      <c r="O84" s="40">
        <v>0</v>
      </c>
      <c r="P84" s="40">
        <v>0.832</v>
      </c>
      <c r="Q84" s="40">
        <v>0.168</v>
      </c>
      <c r="S84" s="25">
        <f t="shared" si="49"/>
        <v>0.01882436762470843</v>
      </c>
      <c r="T84" s="25">
        <f t="shared" si="49"/>
        <v>0.005895010190986599</v>
      </c>
      <c r="U84" s="25">
        <f t="shared" si="49"/>
        <v>0.003656609619356733</v>
      </c>
      <c r="V84" s="26">
        <f t="shared" si="50"/>
        <v>0.02837598743505176</v>
      </c>
      <c r="X84" s="41">
        <v>0.033</v>
      </c>
      <c r="Y84" s="41">
        <v>0.648</v>
      </c>
      <c r="Z84" s="41">
        <v>0.319</v>
      </c>
      <c r="AB84" s="31">
        <f aca="true" t="shared" si="51" ref="AB84:AD85">+X83*F84</f>
        <v>0.028481660390509367</v>
      </c>
      <c r="AC84" s="31">
        <f t="shared" si="51"/>
        <v>0.003790503510228706</v>
      </c>
      <c r="AD84" s="31">
        <f t="shared" si="51"/>
        <v>0.0030323104160519245</v>
      </c>
      <c r="AE84" s="32">
        <f aca="true" t="shared" si="52" ref="AE84:AE89">SUM(AB84:AD84)</f>
        <v>0.03530447431679</v>
      </c>
    </row>
    <row r="85" spans="1:31" ht="12.75">
      <c r="A85" s="1">
        <v>41152</v>
      </c>
      <c r="B85" s="2">
        <v>21.5895</v>
      </c>
      <c r="C85" s="2">
        <v>135.25</v>
      </c>
      <c r="D85" s="2">
        <v>140.92</v>
      </c>
      <c r="F85" s="4">
        <f aca="true" t="shared" si="53" ref="F85:H86">+B85/B84-1</f>
        <v>-0.003852719974161478</v>
      </c>
      <c r="G85" s="4">
        <f t="shared" si="53"/>
        <v>0.00892177779103931</v>
      </c>
      <c r="H85" s="4">
        <f t="shared" si="53"/>
        <v>0.009527903144924244</v>
      </c>
      <c r="J85" s="5">
        <f t="shared" si="44"/>
        <v>-0.002311631984496887</v>
      </c>
      <c r="K85" s="5">
        <f t="shared" si="45"/>
        <v>0.0026765333373117927</v>
      </c>
      <c r="L85" s="5">
        <f t="shared" si="46"/>
        <v>0.0009527903144924244</v>
      </c>
      <c r="M85" s="6">
        <f t="shared" si="48"/>
        <v>0.0013176916673073302</v>
      </c>
      <c r="O85" s="40">
        <v>0.079</v>
      </c>
      <c r="P85" s="40">
        <v>0.621</v>
      </c>
      <c r="Q85" s="40">
        <v>0.3</v>
      </c>
      <c r="S85" s="25">
        <f aca="true" t="shared" si="54" ref="S85:U86">+O84*F85</f>
        <v>0</v>
      </c>
      <c r="T85" s="25">
        <f t="shared" si="54"/>
        <v>0.007422919122144705</v>
      </c>
      <c r="U85" s="25">
        <f t="shared" si="54"/>
        <v>0.001600687728347273</v>
      </c>
      <c r="V85" s="26">
        <f t="shared" si="50"/>
        <v>0.009023606850491979</v>
      </c>
      <c r="X85" s="41">
        <v>0.247</v>
      </c>
      <c r="Y85" s="41">
        <v>0.518</v>
      </c>
      <c r="Z85" s="41">
        <v>0.235</v>
      </c>
      <c r="AB85" s="31">
        <f t="shared" si="51"/>
        <v>-0.00012713975914732878</v>
      </c>
      <c r="AC85" s="31">
        <f t="shared" si="51"/>
        <v>0.0057813120085934725</v>
      </c>
      <c r="AD85" s="31">
        <f t="shared" si="51"/>
        <v>0.0030394011032308338</v>
      </c>
      <c r="AE85" s="32">
        <f t="shared" si="52"/>
        <v>0.008693573352676977</v>
      </c>
    </row>
    <row r="86" spans="1:31" ht="12.75">
      <c r="A86" s="1">
        <v>41180</v>
      </c>
      <c r="B86" s="2">
        <v>21.601</v>
      </c>
      <c r="C86" s="2">
        <v>136.58</v>
      </c>
      <c r="D86" s="2">
        <v>144.86</v>
      </c>
      <c r="F86" s="4">
        <f t="shared" si="53"/>
        <v>0.0005326663424349842</v>
      </c>
      <c r="G86" s="4">
        <f t="shared" si="53"/>
        <v>0.009833641404805915</v>
      </c>
      <c r="H86" s="4">
        <f t="shared" si="53"/>
        <v>0.02795912574510373</v>
      </c>
      <c r="J86" s="5">
        <f t="shared" si="44"/>
        <v>0.00031959980546099055</v>
      </c>
      <c r="K86" s="5">
        <f t="shared" si="45"/>
        <v>0.0029500924214417744</v>
      </c>
      <c r="L86" s="5">
        <f t="shared" si="46"/>
        <v>0.002795912574510373</v>
      </c>
      <c r="M86" s="6">
        <f t="shared" si="48"/>
        <v>0.006065604801413138</v>
      </c>
      <c r="O86" s="40">
        <v>0.424</v>
      </c>
      <c r="P86" s="40">
        <v>0.462</v>
      </c>
      <c r="Q86" s="40">
        <v>0.114</v>
      </c>
      <c r="S86" s="25">
        <f t="shared" si="54"/>
        <v>4.208064105236376E-05</v>
      </c>
      <c r="T86" s="25">
        <f t="shared" si="54"/>
        <v>0.006106691312384473</v>
      </c>
      <c r="U86" s="25">
        <f t="shared" si="54"/>
        <v>0.008387737723531118</v>
      </c>
      <c r="V86" s="26">
        <f t="shared" si="50"/>
        <v>0.014536509676967955</v>
      </c>
      <c r="X86" s="41">
        <v>0.732</v>
      </c>
      <c r="Y86" s="41">
        <v>0.179</v>
      </c>
      <c r="Z86" s="41">
        <v>0.089</v>
      </c>
      <c r="AB86" s="31">
        <f aca="true" t="shared" si="55" ref="AB86:AD87">+X85*F86</f>
        <v>0.0001315685865814411</v>
      </c>
      <c r="AC86" s="31">
        <f t="shared" si="55"/>
        <v>0.0050938262476894645</v>
      </c>
      <c r="AD86" s="31">
        <f t="shared" si="55"/>
        <v>0.006570394550099376</v>
      </c>
      <c r="AE86" s="32">
        <f t="shared" si="52"/>
        <v>0.011795789384370281</v>
      </c>
    </row>
    <row r="87" spans="1:31" ht="12.75">
      <c r="A87" s="1">
        <v>41213</v>
      </c>
      <c r="B87" s="2">
        <v>21.295</v>
      </c>
      <c r="C87" s="15">
        <v>137.28</v>
      </c>
      <c r="D87" s="15">
        <v>146.82</v>
      </c>
      <c r="F87" s="4">
        <f aca="true" t="shared" si="56" ref="F87:H88">+B87/B86-1</f>
        <v>-0.014166010832831644</v>
      </c>
      <c r="G87" s="4">
        <f t="shared" si="56"/>
        <v>0.005125201347195629</v>
      </c>
      <c r="H87" s="4">
        <f t="shared" si="56"/>
        <v>0.013530305122186892</v>
      </c>
      <c r="J87" s="5">
        <f t="shared" si="44"/>
        <v>-0.008499606499698985</v>
      </c>
      <c r="K87" s="5">
        <f t="shared" si="45"/>
        <v>0.0015375604041586888</v>
      </c>
      <c r="L87" s="5">
        <f t="shared" si="46"/>
        <v>0.0013530305122186892</v>
      </c>
      <c r="M87" s="6">
        <f t="shared" si="48"/>
        <v>-0.005609015583321607</v>
      </c>
      <c r="O87" s="40">
        <v>0.844</v>
      </c>
      <c r="P87" s="40">
        <v>0.068</v>
      </c>
      <c r="Q87" s="40">
        <v>0.088</v>
      </c>
      <c r="S87" s="25">
        <f aca="true" t="shared" si="57" ref="S87:U88">+O86*F87</f>
        <v>-0.0060063885931206165</v>
      </c>
      <c r="T87" s="25">
        <f t="shared" si="57"/>
        <v>0.002367843022404381</v>
      </c>
      <c r="U87" s="25">
        <f t="shared" si="57"/>
        <v>0.0015424547839293058</v>
      </c>
      <c r="V87" s="26">
        <f t="shared" si="50"/>
        <v>-0.00209609078678693</v>
      </c>
      <c r="X87" s="41">
        <v>1</v>
      </c>
      <c r="Y87" s="41">
        <v>0</v>
      </c>
      <c r="Z87" s="41">
        <v>0</v>
      </c>
      <c r="AB87" s="31">
        <f t="shared" si="55"/>
        <v>-0.010369519929632764</v>
      </c>
      <c r="AC87" s="31">
        <f t="shared" si="55"/>
        <v>0.0009174110411480176</v>
      </c>
      <c r="AD87" s="31">
        <f t="shared" si="55"/>
        <v>0.0012041971558746332</v>
      </c>
      <c r="AE87" s="32">
        <f t="shared" si="52"/>
        <v>-0.008247911732610113</v>
      </c>
    </row>
    <row r="88" spans="1:31" ht="12.75">
      <c r="A88" s="1">
        <v>41243</v>
      </c>
      <c r="B88" s="2">
        <v>21.37</v>
      </c>
      <c r="C88" s="15">
        <v>138.49</v>
      </c>
      <c r="D88" s="15">
        <v>151.1</v>
      </c>
      <c r="F88" s="4">
        <f t="shared" si="56"/>
        <v>0.00352195351021356</v>
      </c>
      <c r="G88" s="4">
        <f t="shared" si="56"/>
        <v>0.008814102564102644</v>
      </c>
      <c r="H88" s="4">
        <f t="shared" si="56"/>
        <v>0.02915134177904921</v>
      </c>
      <c r="J88" s="5">
        <f t="shared" si="44"/>
        <v>0.002113172106128136</v>
      </c>
      <c r="K88" s="5">
        <f t="shared" si="45"/>
        <v>0.0026442307692307932</v>
      </c>
      <c r="L88" s="5">
        <f t="shared" si="46"/>
        <v>0.0029151341779049215</v>
      </c>
      <c r="M88" s="6">
        <f t="shared" si="48"/>
        <v>0.007672537053263851</v>
      </c>
      <c r="O88" s="40">
        <v>0.678</v>
      </c>
      <c r="P88" s="40">
        <v>0.24</v>
      </c>
      <c r="Q88" s="40">
        <v>0.082</v>
      </c>
      <c r="S88" s="25">
        <f t="shared" si="57"/>
        <v>0.0029725287626202446</v>
      </c>
      <c r="T88" s="25">
        <f t="shared" si="57"/>
        <v>0.0005993589743589798</v>
      </c>
      <c r="U88" s="25">
        <f t="shared" si="57"/>
        <v>0.0025653180765563303</v>
      </c>
      <c r="V88" s="26">
        <f t="shared" si="50"/>
        <v>0.006137205813535555</v>
      </c>
      <c r="X88" s="41">
        <v>0.948</v>
      </c>
      <c r="Y88" s="41">
        <v>0.034</v>
      </c>
      <c r="Z88" s="41">
        <v>0.018</v>
      </c>
      <c r="AB88" s="31">
        <f aca="true" t="shared" si="58" ref="AB88:AD89">+X87*F88</f>
        <v>0.00352195351021356</v>
      </c>
      <c r="AC88" s="31">
        <f t="shared" si="58"/>
        <v>0</v>
      </c>
      <c r="AD88" s="31">
        <f t="shared" si="58"/>
        <v>0</v>
      </c>
      <c r="AE88" s="32">
        <f t="shared" si="52"/>
        <v>0.00352195351021356</v>
      </c>
    </row>
    <row r="89" spans="1:31" ht="12.75">
      <c r="A89" s="1">
        <v>41271</v>
      </c>
      <c r="B89" s="2">
        <v>21.31</v>
      </c>
      <c r="C89" s="2">
        <v>139.1</v>
      </c>
      <c r="D89" s="2">
        <v>152.23</v>
      </c>
      <c r="F89" s="4">
        <f aca="true" t="shared" si="59" ref="F89:H90">+B89/B88-1</f>
        <v>-0.0028076743097801282</v>
      </c>
      <c r="G89" s="4">
        <f t="shared" si="59"/>
        <v>0.004404650155245715</v>
      </c>
      <c r="H89" s="4">
        <f t="shared" si="59"/>
        <v>0.007478491065519455</v>
      </c>
      <c r="J89" s="5">
        <f aca="true" t="shared" si="60" ref="J89:L91">J$2*F89</f>
        <v>-0.0016846045858680768</v>
      </c>
      <c r="K89" s="5">
        <f t="shared" si="60"/>
        <v>0.0013213950465737145</v>
      </c>
      <c r="L89" s="5">
        <f t="shared" si="60"/>
        <v>0.0007478491065519455</v>
      </c>
      <c r="M89" s="6">
        <f aca="true" t="shared" si="61" ref="M89:M94">SUM(J89:L89)</f>
        <v>0.0003846395672575831</v>
      </c>
      <c r="O89" s="40">
        <v>0.551</v>
      </c>
      <c r="P89" s="40">
        <v>0.374</v>
      </c>
      <c r="Q89" s="40">
        <v>0.075</v>
      </c>
      <c r="S89" s="25">
        <f aca="true" t="shared" si="62" ref="S89:U91">+O88*F89</f>
        <v>-0.001903603182030927</v>
      </c>
      <c r="T89" s="25">
        <f t="shared" si="62"/>
        <v>0.0010571160372589716</v>
      </c>
      <c r="U89" s="25">
        <f t="shared" si="62"/>
        <v>0.0006132362673725953</v>
      </c>
      <c r="V89" s="26">
        <f aca="true" t="shared" si="63" ref="V89:V94">SUM(S89:U89)</f>
        <v>-0.00023325087739936015</v>
      </c>
      <c r="X89" s="41">
        <v>0.709</v>
      </c>
      <c r="Y89" s="41">
        <v>0.137</v>
      </c>
      <c r="Z89" s="41">
        <v>0.154</v>
      </c>
      <c r="AB89" s="31">
        <f t="shared" si="58"/>
        <v>-0.0026616752456715613</v>
      </c>
      <c r="AC89" s="31">
        <f t="shared" si="58"/>
        <v>0.00014975810527835434</v>
      </c>
      <c r="AD89" s="31">
        <f t="shared" si="58"/>
        <v>0.0001346128391793502</v>
      </c>
      <c r="AE89" s="32">
        <f t="shared" si="52"/>
        <v>-0.0023773043012138566</v>
      </c>
    </row>
    <row r="90" spans="1:31" ht="12.75">
      <c r="A90" s="1">
        <v>41305</v>
      </c>
      <c r="B90" s="2">
        <v>21.95</v>
      </c>
      <c r="C90" s="2">
        <v>138.26</v>
      </c>
      <c r="D90" s="2">
        <v>151.97</v>
      </c>
      <c r="F90" s="4">
        <f t="shared" si="59"/>
        <v>0.030032848427968162</v>
      </c>
      <c r="G90" s="4">
        <f t="shared" si="59"/>
        <v>-0.0060388209920920755</v>
      </c>
      <c r="H90" s="4">
        <f t="shared" si="59"/>
        <v>-0.0017079419299743659</v>
      </c>
      <c r="J90" s="5">
        <f t="shared" si="60"/>
        <v>0.018019709056780898</v>
      </c>
      <c r="K90" s="5">
        <f t="shared" si="60"/>
        <v>-0.0018116462976276225</v>
      </c>
      <c r="L90" s="5">
        <f t="shared" si="60"/>
        <v>-0.0001707941929974366</v>
      </c>
      <c r="M90" s="6">
        <f t="shared" si="61"/>
        <v>0.016037268566155838</v>
      </c>
      <c r="O90" s="40">
        <v>0.434</v>
      </c>
      <c r="P90" s="40">
        <v>0.392</v>
      </c>
      <c r="Q90" s="40">
        <v>0.174</v>
      </c>
      <c r="S90" s="25">
        <f t="shared" si="62"/>
        <v>0.016548099483810457</v>
      </c>
      <c r="T90" s="25">
        <f t="shared" si="62"/>
        <v>-0.0022585190510424364</v>
      </c>
      <c r="U90" s="25">
        <f t="shared" si="62"/>
        <v>-0.00012809564474807744</v>
      </c>
      <c r="V90" s="26">
        <f t="shared" si="63"/>
        <v>0.014161484788019943</v>
      </c>
      <c r="X90" s="41">
        <v>0.573</v>
      </c>
      <c r="Y90" s="41">
        <v>0.315</v>
      </c>
      <c r="Z90" s="41">
        <v>0.112</v>
      </c>
      <c r="AB90" s="31">
        <f aca="true" t="shared" si="64" ref="AB90:AD91">+X89*F90</f>
        <v>0.021293289535429426</v>
      </c>
      <c r="AC90" s="31">
        <f t="shared" si="64"/>
        <v>-0.0008273184759166144</v>
      </c>
      <c r="AD90" s="31">
        <f t="shared" si="64"/>
        <v>-0.00026302305721605235</v>
      </c>
      <c r="AE90" s="32">
        <f aca="true" t="shared" si="65" ref="AE90:AE95">SUM(AB90:AD90)</f>
        <v>0.02020294800229676</v>
      </c>
    </row>
    <row r="91" spans="1:31" ht="12.75">
      <c r="A91" s="1">
        <v>41333</v>
      </c>
      <c r="B91" s="2">
        <v>22.7</v>
      </c>
      <c r="C91" s="2">
        <v>138.91</v>
      </c>
      <c r="D91" s="2">
        <v>151.49</v>
      </c>
      <c r="F91" s="4">
        <f aca="true" t="shared" si="66" ref="F91:H92">+B91/B90-1</f>
        <v>0.034168564920273425</v>
      </c>
      <c r="G91" s="4">
        <f t="shared" si="66"/>
        <v>0.004701287429480727</v>
      </c>
      <c r="H91" s="4">
        <f t="shared" si="66"/>
        <v>-0.003158518128577925</v>
      </c>
      <c r="J91" s="5">
        <f t="shared" si="60"/>
        <v>0.020501138952164055</v>
      </c>
      <c r="K91" s="5">
        <f t="shared" si="60"/>
        <v>0.0014103862288442181</v>
      </c>
      <c r="L91" s="5">
        <f t="shared" si="60"/>
        <v>-0.00031585181285779255</v>
      </c>
      <c r="M91" s="6">
        <f t="shared" si="61"/>
        <v>0.021595673368150478</v>
      </c>
      <c r="O91" s="40">
        <v>0.837</v>
      </c>
      <c r="P91" s="40">
        <v>0.163</v>
      </c>
      <c r="Q91" s="40">
        <v>0</v>
      </c>
      <c r="S91" s="25">
        <f t="shared" si="62"/>
        <v>0.014829157175398667</v>
      </c>
      <c r="T91" s="25">
        <f t="shared" si="62"/>
        <v>0.001842904672356445</v>
      </c>
      <c r="U91" s="25">
        <f t="shared" si="62"/>
        <v>-0.000549582154372559</v>
      </c>
      <c r="V91" s="26">
        <f t="shared" si="63"/>
        <v>0.01612247969338255</v>
      </c>
      <c r="X91" s="41">
        <v>1</v>
      </c>
      <c r="Y91" s="41">
        <v>0</v>
      </c>
      <c r="Z91" s="41">
        <v>0</v>
      </c>
      <c r="AB91" s="31">
        <f t="shared" si="64"/>
        <v>0.019578587699316672</v>
      </c>
      <c r="AC91" s="31">
        <f t="shared" si="64"/>
        <v>0.0014809055402864291</v>
      </c>
      <c r="AD91" s="31">
        <f t="shared" si="64"/>
        <v>-0.00035375403040072763</v>
      </c>
      <c r="AE91" s="32">
        <f t="shared" si="65"/>
        <v>0.02070573920920237</v>
      </c>
    </row>
    <row r="92" spans="1:31" ht="12.75">
      <c r="A92" s="1">
        <v>41361</v>
      </c>
      <c r="B92" s="38">
        <v>23.65</v>
      </c>
      <c r="C92" s="38">
        <v>139.27</v>
      </c>
      <c r="D92" s="38">
        <v>152.9</v>
      </c>
      <c r="F92" s="4">
        <f t="shared" si="66"/>
        <v>0.04185022026431717</v>
      </c>
      <c r="G92" s="4">
        <f t="shared" si="66"/>
        <v>0.002591606075876607</v>
      </c>
      <c r="H92" s="4">
        <f t="shared" si="66"/>
        <v>0.00930754505247866</v>
      </c>
      <c r="J92" s="5">
        <f aca="true" t="shared" si="67" ref="J92:L93">J$2*F92</f>
        <v>0.025110132158590304</v>
      </c>
      <c r="K92" s="5">
        <f t="shared" si="67"/>
        <v>0.000777481822762982</v>
      </c>
      <c r="L92" s="5">
        <f t="shared" si="67"/>
        <v>0.0009307545052478661</v>
      </c>
      <c r="M92" s="6">
        <f t="shared" si="61"/>
        <v>0.026818368486601154</v>
      </c>
      <c r="O92" s="40">
        <v>0.199</v>
      </c>
      <c r="P92" s="40">
        <v>0.517</v>
      </c>
      <c r="Q92" s="40">
        <v>0.284</v>
      </c>
      <c r="S92" s="25">
        <f aca="true" t="shared" si="68" ref="S92:U93">+O91*F92</f>
        <v>0.03502863436123347</v>
      </c>
      <c r="T92" s="25">
        <f t="shared" si="68"/>
        <v>0.00042243179036788694</v>
      </c>
      <c r="U92" s="25">
        <f t="shared" si="68"/>
        <v>0</v>
      </c>
      <c r="V92" s="26">
        <f t="shared" si="63"/>
        <v>0.03545106615160136</v>
      </c>
      <c r="X92" s="41">
        <v>0.278</v>
      </c>
      <c r="Y92" s="41">
        <v>0.474</v>
      </c>
      <c r="Z92" s="41">
        <v>0.248</v>
      </c>
      <c r="AB92" s="31">
        <f aca="true" t="shared" si="69" ref="AB92:AD93">+X91*F92</f>
        <v>0.04185022026431717</v>
      </c>
      <c r="AC92" s="31">
        <f t="shared" si="69"/>
        <v>0</v>
      </c>
      <c r="AD92" s="31">
        <f t="shared" si="69"/>
        <v>0</v>
      </c>
      <c r="AE92" s="32">
        <f t="shared" si="65"/>
        <v>0.04185022026431717</v>
      </c>
    </row>
    <row r="93" spans="1:31" ht="12.75">
      <c r="A93" s="1">
        <v>41394</v>
      </c>
      <c r="B93" s="2">
        <v>23.79</v>
      </c>
      <c r="C93" s="2">
        <v>140.66</v>
      </c>
      <c r="D93" s="2">
        <v>159.13</v>
      </c>
      <c r="F93" s="4">
        <f aca="true" t="shared" si="70" ref="F93:H94">+B93/B92-1</f>
        <v>0.005919661733615245</v>
      </c>
      <c r="G93" s="4">
        <f t="shared" si="70"/>
        <v>0.009980613197386301</v>
      </c>
      <c r="H93" s="4">
        <f t="shared" si="70"/>
        <v>0.040745585349901914</v>
      </c>
      <c r="J93" s="5">
        <f t="shared" si="67"/>
        <v>0.0035517970401691464</v>
      </c>
      <c r="K93" s="5">
        <f t="shared" si="67"/>
        <v>0.0029941839592158904</v>
      </c>
      <c r="L93" s="5">
        <f t="shared" si="67"/>
        <v>0.004074558534990192</v>
      </c>
      <c r="M93" s="6">
        <f t="shared" si="61"/>
        <v>0.010620539534375228</v>
      </c>
      <c r="O93" s="40">
        <v>0.61</v>
      </c>
      <c r="P93" s="40">
        <v>0.381</v>
      </c>
      <c r="Q93" s="40">
        <v>0.009</v>
      </c>
      <c r="S93" s="25">
        <f t="shared" si="68"/>
        <v>0.0011780126849894336</v>
      </c>
      <c r="T93" s="25">
        <f t="shared" si="68"/>
        <v>0.005159977023048718</v>
      </c>
      <c r="U93" s="25">
        <f t="shared" si="68"/>
        <v>0.011571746239372143</v>
      </c>
      <c r="V93" s="26">
        <f t="shared" si="63"/>
        <v>0.017909735947410292</v>
      </c>
      <c r="X93" s="41">
        <v>0.595</v>
      </c>
      <c r="Y93" s="41">
        <v>0.262</v>
      </c>
      <c r="Z93" s="41">
        <v>0.143</v>
      </c>
      <c r="AB93" s="31">
        <f t="shared" si="69"/>
        <v>0.001645665961945038</v>
      </c>
      <c r="AC93" s="31">
        <f t="shared" si="69"/>
        <v>0.0047308106555611065</v>
      </c>
      <c r="AD93" s="31">
        <f t="shared" si="69"/>
        <v>0.010104905166775674</v>
      </c>
      <c r="AE93" s="32">
        <f t="shared" si="65"/>
        <v>0.016481381784281816</v>
      </c>
    </row>
    <row r="94" spans="1:31" ht="12.75">
      <c r="A94" s="1">
        <v>41425</v>
      </c>
      <c r="B94" s="2">
        <v>24.125</v>
      </c>
      <c r="C94" s="2">
        <v>140.31</v>
      </c>
      <c r="D94" s="2">
        <v>157.4</v>
      </c>
      <c r="F94" s="4">
        <f t="shared" si="70"/>
        <v>0.014081546868432104</v>
      </c>
      <c r="G94" s="4">
        <f t="shared" si="70"/>
        <v>-0.002488269586236269</v>
      </c>
      <c r="H94" s="4">
        <f t="shared" si="70"/>
        <v>-0.010871614403317964</v>
      </c>
      <c r="J94" s="5">
        <f aca="true" t="shared" si="71" ref="J94:L95">J$2*F94</f>
        <v>0.008448928121059263</v>
      </c>
      <c r="K94" s="5">
        <f t="shared" si="71"/>
        <v>-0.0007464808758708807</v>
      </c>
      <c r="L94" s="5">
        <f t="shared" si="71"/>
        <v>-0.0010871614403317965</v>
      </c>
      <c r="M94" s="6">
        <f t="shared" si="61"/>
        <v>0.006615285804856585</v>
      </c>
      <c r="O94" s="40">
        <v>0.118</v>
      </c>
      <c r="P94" s="40">
        <v>0.574</v>
      </c>
      <c r="Q94" s="40">
        <v>0.308</v>
      </c>
      <c r="S94" s="25">
        <f aca="true" t="shared" si="72" ref="S94:U95">+O93*F94</f>
        <v>0.008589743589743584</v>
      </c>
      <c r="T94" s="25">
        <f t="shared" si="72"/>
        <v>-0.0009480307123560186</v>
      </c>
      <c r="U94" s="25">
        <f t="shared" si="72"/>
        <v>-9.784452962986166E-05</v>
      </c>
      <c r="V94" s="26">
        <f t="shared" si="63"/>
        <v>0.007543868347757704</v>
      </c>
      <c r="X94" s="41">
        <v>0.185</v>
      </c>
      <c r="Y94" s="41">
        <v>0.536</v>
      </c>
      <c r="Z94" s="41">
        <v>0.279</v>
      </c>
      <c r="AB94" s="31">
        <f aca="true" t="shared" si="73" ref="AB94:AD95">+X93*F94</f>
        <v>0.008378520386717101</v>
      </c>
      <c r="AC94" s="31">
        <f t="shared" si="73"/>
        <v>-0.0006519266315939025</v>
      </c>
      <c r="AD94" s="31">
        <f t="shared" si="73"/>
        <v>-0.0015546408596744687</v>
      </c>
      <c r="AE94" s="32">
        <f t="shared" si="65"/>
        <v>0.0061719528954487304</v>
      </c>
    </row>
    <row r="95" spans="1:31" ht="12.75">
      <c r="A95" s="1">
        <v>41455</v>
      </c>
      <c r="B95" s="2">
        <v>23.535</v>
      </c>
      <c r="C95" s="2">
        <v>138.79</v>
      </c>
      <c r="D95" s="2">
        <v>153.26</v>
      </c>
      <c r="F95" s="4">
        <f aca="true" t="shared" si="74" ref="F95:H96">+B95/B94-1</f>
        <v>-0.024455958549222778</v>
      </c>
      <c r="G95" s="4">
        <f t="shared" si="74"/>
        <v>-0.010833155156439345</v>
      </c>
      <c r="H95" s="4">
        <f t="shared" si="74"/>
        <v>-0.02630241423125801</v>
      </c>
      <c r="J95" s="5">
        <f t="shared" si="71"/>
        <v>-0.014673575129533666</v>
      </c>
      <c r="K95" s="5">
        <f t="shared" si="71"/>
        <v>-0.0032499465469318033</v>
      </c>
      <c r="L95" s="5">
        <f t="shared" si="71"/>
        <v>-0.002630241423125801</v>
      </c>
      <c r="M95" s="6">
        <f aca="true" t="shared" si="75" ref="M95:M100">SUM(J95:L95)</f>
        <v>-0.02055376309959127</v>
      </c>
      <c r="O95" s="40">
        <v>0</v>
      </c>
      <c r="P95" s="40">
        <v>0.886</v>
      </c>
      <c r="Q95" s="40">
        <v>0.114</v>
      </c>
      <c r="S95" s="25">
        <f t="shared" si="72"/>
        <v>-0.0028858031088082876</v>
      </c>
      <c r="T95" s="25">
        <f t="shared" si="72"/>
        <v>-0.006218231059796183</v>
      </c>
      <c r="U95" s="25">
        <f t="shared" si="72"/>
        <v>-0.008101143583227466</v>
      </c>
      <c r="V95" s="26">
        <f aca="true" t="shared" si="76" ref="V95:V100">SUM(S95:U95)</f>
        <v>-0.01720517775183194</v>
      </c>
      <c r="X95" s="41">
        <v>0</v>
      </c>
      <c r="Y95" s="41">
        <v>0.745</v>
      </c>
      <c r="Z95" s="41">
        <v>0.255</v>
      </c>
      <c r="AB95" s="31">
        <f t="shared" si="73"/>
        <v>-0.0045243523316062136</v>
      </c>
      <c r="AC95" s="31">
        <f t="shared" si="73"/>
        <v>-0.005806571163851489</v>
      </c>
      <c r="AD95" s="31">
        <f t="shared" si="73"/>
        <v>-0.007338373570520985</v>
      </c>
      <c r="AE95" s="32">
        <f t="shared" si="65"/>
        <v>-0.01766929706597869</v>
      </c>
    </row>
    <row r="96" spans="1:31" ht="12.75">
      <c r="A96" s="1">
        <v>41486</v>
      </c>
      <c r="B96" s="2">
        <v>24.245</v>
      </c>
      <c r="C96" s="2">
        <v>139.82</v>
      </c>
      <c r="D96" s="2">
        <v>154.74</v>
      </c>
      <c r="F96" s="4">
        <f t="shared" si="74"/>
        <v>0.030167835139154553</v>
      </c>
      <c r="G96" s="4">
        <f t="shared" si="74"/>
        <v>0.007421283954175406</v>
      </c>
      <c r="H96" s="4">
        <f t="shared" si="74"/>
        <v>0.009656792378963885</v>
      </c>
      <c r="J96" s="5">
        <f aca="true" t="shared" si="77" ref="J96:L97">J$2*F96</f>
        <v>0.01810070108349273</v>
      </c>
      <c r="K96" s="5">
        <f t="shared" si="77"/>
        <v>0.002226385186252622</v>
      </c>
      <c r="L96" s="5">
        <f t="shared" si="77"/>
        <v>0.0009656792378963886</v>
      </c>
      <c r="M96" s="6">
        <f t="shared" si="75"/>
        <v>0.02129276550764174</v>
      </c>
      <c r="O96" s="40">
        <v>0.131</v>
      </c>
      <c r="P96" s="40">
        <v>0.56</v>
      </c>
      <c r="Q96" s="40">
        <v>0.309</v>
      </c>
      <c r="S96" s="25">
        <f aca="true" t="shared" si="78" ref="S96:U97">+O95*F96</f>
        <v>0</v>
      </c>
      <c r="T96" s="25">
        <f t="shared" si="78"/>
        <v>0.00657525758339941</v>
      </c>
      <c r="U96" s="25">
        <f t="shared" si="78"/>
        <v>0.001100874331201883</v>
      </c>
      <c r="V96" s="26">
        <f t="shared" si="76"/>
        <v>0.007676131914601292</v>
      </c>
      <c r="X96" s="41">
        <v>0.219</v>
      </c>
      <c r="Y96" s="41">
        <v>0.511</v>
      </c>
      <c r="Z96" s="41">
        <v>0.27</v>
      </c>
      <c r="AB96" s="31">
        <f aca="true" t="shared" si="79" ref="AB96:AD97">+X95*F96</f>
        <v>0</v>
      </c>
      <c r="AC96" s="31">
        <f t="shared" si="79"/>
        <v>0.005528856545860677</v>
      </c>
      <c r="AD96" s="31">
        <f t="shared" si="79"/>
        <v>0.002462482056635791</v>
      </c>
      <c r="AE96" s="32">
        <f aca="true" t="shared" si="80" ref="AE96:AE101">SUM(AB96:AD96)</f>
        <v>0.007991338602496468</v>
      </c>
    </row>
    <row r="97" spans="1:31" ht="12.75">
      <c r="A97" s="1">
        <v>41516</v>
      </c>
      <c r="B97" s="2">
        <v>23.605</v>
      </c>
      <c r="C97" s="2">
        <v>139.7</v>
      </c>
      <c r="D97" s="2">
        <v>153.27</v>
      </c>
      <c r="F97" s="4">
        <f aca="true" t="shared" si="81" ref="F97:H98">+B97/B96-1</f>
        <v>-0.026397195297999665</v>
      </c>
      <c r="G97" s="4">
        <f t="shared" si="81"/>
        <v>-0.0008582463166929566</v>
      </c>
      <c r="H97" s="4">
        <f t="shared" si="81"/>
        <v>-0.009499806126405552</v>
      </c>
      <c r="J97" s="5">
        <f t="shared" si="77"/>
        <v>-0.0158383171787998</v>
      </c>
      <c r="K97" s="5">
        <f t="shared" si="77"/>
        <v>-0.00025747389500788696</v>
      </c>
      <c r="L97" s="5">
        <f t="shared" si="77"/>
        <v>-0.0009499806126405553</v>
      </c>
      <c r="M97" s="6">
        <f t="shared" si="75"/>
        <v>-0.017045771686448243</v>
      </c>
      <c r="O97" s="40">
        <v>0.566</v>
      </c>
      <c r="P97" s="40">
        <v>0.32</v>
      </c>
      <c r="Q97" s="40">
        <v>0.114</v>
      </c>
      <c r="S97" s="25">
        <f t="shared" si="78"/>
        <v>-0.0034580325840379562</v>
      </c>
      <c r="T97" s="25">
        <f t="shared" si="78"/>
        <v>-0.00048061793734805575</v>
      </c>
      <c r="U97" s="25">
        <f t="shared" si="78"/>
        <v>-0.0029354400930593156</v>
      </c>
      <c r="V97" s="26">
        <f t="shared" si="76"/>
        <v>-0.006874090614445327</v>
      </c>
      <c r="X97" s="41">
        <v>0.736</v>
      </c>
      <c r="Y97" s="41">
        <v>0.22</v>
      </c>
      <c r="Z97" s="41">
        <v>0.044</v>
      </c>
      <c r="AB97" s="31">
        <f t="shared" si="79"/>
        <v>-0.005780985770261927</v>
      </c>
      <c r="AC97" s="31">
        <f t="shared" si="79"/>
        <v>-0.0004385638678301008</v>
      </c>
      <c r="AD97" s="31">
        <f t="shared" si="79"/>
        <v>-0.0025649476541294994</v>
      </c>
      <c r="AE97" s="32">
        <f t="shared" si="80"/>
        <v>-0.008784497292221527</v>
      </c>
    </row>
    <row r="98" spans="1:31" ht="12.75">
      <c r="A98" s="1">
        <v>41547</v>
      </c>
      <c r="B98" s="2">
        <v>24.17</v>
      </c>
      <c r="C98" s="2">
        <v>140.48</v>
      </c>
      <c r="D98" s="2">
        <v>154.97</v>
      </c>
      <c r="F98" s="4">
        <f t="shared" si="81"/>
        <v>0.02393560686295282</v>
      </c>
      <c r="G98" s="4">
        <f t="shared" si="81"/>
        <v>0.005583392984967794</v>
      </c>
      <c r="H98" s="4">
        <f t="shared" si="81"/>
        <v>0.011091537809094998</v>
      </c>
      <c r="J98" s="5">
        <f aca="true" t="shared" si="82" ref="J98:L99">J$2*F98</f>
        <v>0.01436136411777169</v>
      </c>
      <c r="K98" s="5">
        <f t="shared" si="82"/>
        <v>0.0016750178954903383</v>
      </c>
      <c r="L98" s="5">
        <f t="shared" si="82"/>
        <v>0.0011091537809095</v>
      </c>
      <c r="M98" s="6">
        <f t="shared" si="75"/>
        <v>0.017145535794171527</v>
      </c>
      <c r="O98" s="40">
        <v>0.411</v>
      </c>
      <c r="P98" s="40">
        <v>0.419</v>
      </c>
      <c r="Q98" s="40">
        <v>0.17</v>
      </c>
      <c r="S98" s="25">
        <f aca="true" t="shared" si="83" ref="S98:U99">+O97*F98</f>
        <v>0.013547553484431294</v>
      </c>
      <c r="T98" s="25">
        <f t="shared" si="83"/>
        <v>0.0017866857551896943</v>
      </c>
      <c r="U98" s="25">
        <f t="shared" si="83"/>
        <v>0.0012644353102368299</v>
      </c>
      <c r="V98" s="26">
        <f t="shared" si="76"/>
        <v>0.01659867454985782</v>
      </c>
      <c r="X98" s="41">
        <v>0.584</v>
      </c>
      <c r="Y98" s="41">
        <v>0.31</v>
      </c>
      <c r="Z98" s="41">
        <v>0.106</v>
      </c>
      <c r="AB98" s="31">
        <f aca="true" t="shared" si="84" ref="AB98:AD99">+X97*F98</f>
        <v>0.017616606651133276</v>
      </c>
      <c r="AC98" s="31">
        <f t="shared" si="84"/>
        <v>0.0012283464566929148</v>
      </c>
      <c r="AD98" s="31">
        <f t="shared" si="84"/>
        <v>0.0004880276636001799</v>
      </c>
      <c r="AE98" s="32">
        <f t="shared" si="80"/>
        <v>0.01933298077142637</v>
      </c>
    </row>
    <row r="99" spans="1:31" ht="12.75">
      <c r="A99" s="1">
        <v>41578</v>
      </c>
      <c r="B99" s="2">
        <v>25.065</v>
      </c>
      <c r="C99" s="2">
        <v>141.8</v>
      </c>
      <c r="D99" s="2">
        <v>158.5</v>
      </c>
      <c r="F99" s="4">
        <f aca="true" t="shared" si="85" ref="F99:H100">+B99/B98-1</f>
        <v>0.03702937525858507</v>
      </c>
      <c r="G99" s="4">
        <f t="shared" si="85"/>
        <v>0.00939635535307537</v>
      </c>
      <c r="H99" s="4">
        <f t="shared" si="85"/>
        <v>0.02277860231012463</v>
      </c>
      <c r="J99" s="5">
        <f t="shared" si="82"/>
        <v>0.022217625155151043</v>
      </c>
      <c r="K99" s="5">
        <f t="shared" si="82"/>
        <v>0.0028189066059226106</v>
      </c>
      <c r="L99" s="5">
        <f t="shared" si="82"/>
        <v>0.002277860231012463</v>
      </c>
      <c r="M99" s="6">
        <f t="shared" si="75"/>
        <v>0.027314391992086115</v>
      </c>
      <c r="O99" s="40">
        <v>0.352</v>
      </c>
      <c r="P99" s="40">
        <v>0.526</v>
      </c>
      <c r="Q99" s="40">
        <v>0.122</v>
      </c>
      <c r="S99" s="25">
        <f t="shared" si="83"/>
        <v>0.015219073231278465</v>
      </c>
      <c r="T99" s="25">
        <f t="shared" si="83"/>
        <v>0.00393707289293858</v>
      </c>
      <c r="U99" s="25">
        <f t="shared" si="83"/>
        <v>0.0038723623927211875</v>
      </c>
      <c r="V99" s="26">
        <f t="shared" si="76"/>
        <v>0.02302850851693823</v>
      </c>
      <c r="X99" s="41">
        <v>0.58</v>
      </c>
      <c r="Y99" s="41">
        <v>0.318</v>
      </c>
      <c r="Z99" s="41">
        <v>0.102</v>
      </c>
      <c r="AB99" s="31">
        <f t="shared" si="84"/>
        <v>0.02162515515101368</v>
      </c>
      <c r="AC99" s="31">
        <f t="shared" si="84"/>
        <v>0.0029128701594533647</v>
      </c>
      <c r="AD99" s="31">
        <f t="shared" si="84"/>
        <v>0.0024145318448732106</v>
      </c>
      <c r="AE99" s="32">
        <f t="shared" si="80"/>
        <v>0.026952557155340257</v>
      </c>
    </row>
    <row r="100" spans="1:31" ht="12.75">
      <c r="A100" s="1">
        <v>41607</v>
      </c>
      <c r="B100" s="39">
        <v>25.43</v>
      </c>
      <c r="C100" s="39">
        <v>142.43</v>
      </c>
      <c r="D100" s="39">
        <v>159.18</v>
      </c>
      <c r="F100" s="4">
        <f t="shared" si="85"/>
        <v>0.014562138440055827</v>
      </c>
      <c r="G100" s="4">
        <f t="shared" si="85"/>
        <v>0.0044428772919604675</v>
      </c>
      <c r="H100" s="4">
        <f t="shared" si="85"/>
        <v>0.004290220820189372</v>
      </c>
      <c r="J100" s="5">
        <f aca="true" t="shared" si="86" ref="J100:L101">J$2*F100</f>
        <v>0.008737283064033496</v>
      </c>
      <c r="K100" s="5">
        <f t="shared" si="86"/>
        <v>0.0013328631875881402</v>
      </c>
      <c r="L100" s="5">
        <f t="shared" si="86"/>
        <v>0.00042902208201893726</v>
      </c>
      <c r="M100" s="6">
        <f t="shared" si="75"/>
        <v>0.010499168333640573</v>
      </c>
      <c r="O100" s="40">
        <v>0.207</v>
      </c>
      <c r="P100" s="40">
        <v>0.521</v>
      </c>
      <c r="Q100" s="40">
        <v>0.272</v>
      </c>
      <c r="S100" s="25">
        <f aca="true" t="shared" si="87" ref="S100:U101">+O99*F100</f>
        <v>0.005125872730899651</v>
      </c>
      <c r="T100" s="25">
        <f t="shared" si="87"/>
        <v>0.002336953455571206</v>
      </c>
      <c r="U100" s="25">
        <f t="shared" si="87"/>
        <v>0.0005234069400631033</v>
      </c>
      <c r="V100" s="26">
        <f t="shared" si="76"/>
        <v>0.00798623312653396</v>
      </c>
      <c r="X100" s="41">
        <v>0.328</v>
      </c>
      <c r="Y100" s="41">
        <v>0.453</v>
      </c>
      <c r="Z100" s="41">
        <v>0.219</v>
      </c>
      <c r="AB100" s="31">
        <f aca="true" t="shared" si="88" ref="AB100:AD101">+X99*F100</f>
        <v>0.008446040295232379</v>
      </c>
      <c r="AC100" s="31">
        <f t="shared" si="88"/>
        <v>0.0014128349788434288</v>
      </c>
      <c r="AD100" s="31">
        <f t="shared" si="88"/>
        <v>0.00043760252365931593</v>
      </c>
      <c r="AE100" s="32">
        <f t="shared" si="80"/>
        <v>0.010296477797735123</v>
      </c>
    </row>
    <row r="101" spans="1:31" ht="12.75">
      <c r="A101" s="1">
        <v>41638</v>
      </c>
      <c r="B101" s="2">
        <v>25.19</v>
      </c>
      <c r="C101" s="2">
        <v>141.98</v>
      </c>
      <c r="D101" s="2">
        <v>158.22</v>
      </c>
      <c r="F101" s="4">
        <f aca="true" t="shared" si="89" ref="F101:H102">+B101/B100-1</f>
        <v>-0.009437672040896516</v>
      </c>
      <c r="G101" s="4">
        <f t="shared" si="89"/>
        <v>-0.003159446745769956</v>
      </c>
      <c r="H101" s="4">
        <f t="shared" si="89"/>
        <v>-0.006030908405578628</v>
      </c>
      <c r="J101" s="5">
        <f t="shared" si="86"/>
        <v>-0.0056626032245379095</v>
      </c>
      <c r="K101" s="5">
        <f t="shared" si="86"/>
        <v>-0.0009478340237309867</v>
      </c>
      <c r="L101" s="5">
        <f t="shared" si="86"/>
        <v>-0.0006030908405578628</v>
      </c>
      <c r="M101" s="6">
        <f aca="true" t="shared" si="90" ref="M101:M106">SUM(J101:L101)</f>
        <v>-0.007213528088826759</v>
      </c>
      <c r="O101" s="40">
        <v>0.525</v>
      </c>
      <c r="P101" s="40">
        <v>0.34</v>
      </c>
      <c r="Q101" s="40">
        <v>0.135</v>
      </c>
      <c r="S101" s="25">
        <f t="shared" si="87"/>
        <v>-0.001953598112465579</v>
      </c>
      <c r="T101" s="25">
        <f t="shared" si="87"/>
        <v>-0.0016460717545461472</v>
      </c>
      <c r="U101" s="25">
        <f t="shared" si="87"/>
        <v>-0.0016404070863173868</v>
      </c>
      <c r="V101" s="26">
        <f aca="true" t="shared" si="91" ref="V101:V106">SUM(S101:U101)</f>
        <v>-0.005240076953329113</v>
      </c>
      <c r="X101" s="41">
        <v>0.667</v>
      </c>
      <c r="Y101" s="41">
        <v>0.264</v>
      </c>
      <c r="Z101" s="41">
        <v>0.069</v>
      </c>
      <c r="AB101" s="31">
        <f t="shared" si="88"/>
        <v>-0.0030955564294140574</v>
      </c>
      <c r="AC101" s="31">
        <f t="shared" si="88"/>
        <v>-0.00143122937583379</v>
      </c>
      <c r="AD101" s="31">
        <f t="shared" si="88"/>
        <v>-0.0013207689408217195</v>
      </c>
      <c r="AE101" s="32">
        <f t="shared" si="80"/>
        <v>-0.005847554746069567</v>
      </c>
    </row>
    <row r="102" spans="1:31" ht="12.75">
      <c r="A102" s="1">
        <v>41670</v>
      </c>
      <c r="B102" s="2">
        <v>24.93</v>
      </c>
      <c r="C102" s="2">
        <v>143.59</v>
      </c>
      <c r="D102" s="2">
        <v>163.09</v>
      </c>
      <c r="F102" s="4">
        <f t="shared" si="89"/>
        <v>-0.010321556173084612</v>
      </c>
      <c r="G102" s="4">
        <f t="shared" si="89"/>
        <v>0.011339625299338074</v>
      </c>
      <c r="H102" s="4">
        <f t="shared" si="89"/>
        <v>0.03077992668436358</v>
      </c>
      <c r="J102" s="5">
        <f aca="true" t="shared" si="92" ref="J102:L103">J$2*F102</f>
        <v>-0.006192933703850767</v>
      </c>
      <c r="K102" s="5">
        <f t="shared" si="92"/>
        <v>0.0034018875898014223</v>
      </c>
      <c r="L102" s="5">
        <f t="shared" si="92"/>
        <v>0.0030779926684363582</v>
      </c>
      <c r="M102" s="6">
        <f t="shared" si="90"/>
        <v>0.00028694655438701346</v>
      </c>
      <c r="O102" s="40">
        <v>0.174</v>
      </c>
      <c r="P102" s="40">
        <v>0.572</v>
      </c>
      <c r="Q102" s="40">
        <v>0.254</v>
      </c>
      <c r="S102" s="25">
        <f aca="true" t="shared" si="93" ref="S102:U103">+O101*F102</f>
        <v>-0.005418816990869421</v>
      </c>
      <c r="T102" s="25">
        <f t="shared" si="93"/>
        <v>0.0038554726017749454</v>
      </c>
      <c r="U102" s="25">
        <f t="shared" si="93"/>
        <v>0.004155290102389083</v>
      </c>
      <c r="V102" s="26">
        <f t="shared" si="91"/>
        <v>0.0025919457132946074</v>
      </c>
      <c r="X102" s="41">
        <v>0.295</v>
      </c>
      <c r="Y102" s="41">
        <v>0.495</v>
      </c>
      <c r="Z102" s="41">
        <v>0.21</v>
      </c>
      <c r="AB102" s="31">
        <f aca="true" t="shared" si="94" ref="AB102:AD103">+X101*F102</f>
        <v>-0.006884477967447436</v>
      </c>
      <c r="AC102" s="31">
        <f t="shared" si="94"/>
        <v>0.0029936610790252515</v>
      </c>
      <c r="AD102" s="31">
        <f t="shared" si="94"/>
        <v>0.002123814941221087</v>
      </c>
      <c r="AE102" s="32">
        <f aca="true" t="shared" si="95" ref="AE102:AE107">SUM(AB102:AD102)</f>
        <v>-0.0017670019472010978</v>
      </c>
    </row>
    <row r="103" spans="1:31" ht="12.75">
      <c r="A103" s="1">
        <v>41698</v>
      </c>
      <c r="B103" s="2">
        <v>25.73</v>
      </c>
      <c r="C103" s="2">
        <v>144.05</v>
      </c>
      <c r="D103" s="2">
        <v>165.88</v>
      </c>
      <c r="F103" s="4">
        <f aca="true" t="shared" si="96" ref="F103:H104">+B103/B102-1</f>
        <v>0.03208985158443656</v>
      </c>
      <c r="G103" s="4">
        <f t="shared" si="96"/>
        <v>0.0032035657079183544</v>
      </c>
      <c r="H103" s="4">
        <f t="shared" si="96"/>
        <v>0.017107118768777907</v>
      </c>
      <c r="J103" s="5">
        <f t="shared" si="92"/>
        <v>0.019253910950661934</v>
      </c>
      <c r="K103" s="5">
        <f t="shared" si="92"/>
        <v>0.0009610697123755063</v>
      </c>
      <c r="L103" s="5">
        <f t="shared" si="92"/>
        <v>0.0017107118768777908</v>
      </c>
      <c r="M103" s="6">
        <f t="shared" si="90"/>
        <v>0.02192569253991523</v>
      </c>
      <c r="O103" s="40">
        <v>0.222</v>
      </c>
      <c r="P103" s="40">
        <v>0.566</v>
      </c>
      <c r="Q103" s="40">
        <v>0.212</v>
      </c>
      <c r="S103" s="25">
        <f t="shared" si="93"/>
        <v>0.005583634175691961</v>
      </c>
      <c r="T103" s="25">
        <f t="shared" si="93"/>
        <v>0.0018324395849292985</v>
      </c>
      <c r="U103" s="25">
        <f t="shared" si="93"/>
        <v>0.0043452081672695885</v>
      </c>
      <c r="V103" s="26">
        <f t="shared" si="91"/>
        <v>0.011761281927890848</v>
      </c>
      <c r="X103" s="41">
        <v>0.368</v>
      </c>
      <c r="Y103" s="41">
        <v>0.463</v>
      </c>
      <c r="Z103" s="41">
        <v>0.169</v>
      </c>
      <c r="AB103" s="31">
        <f t="shared" si="94"/>
        <v>0.009466506217408783</v>
      </c>
      <c r="AC103" s="31">
        <f t="shared" si="94"/>
        <v>0.0015857650254195853</v>
      </c>
      <c r="AD103" s="31">
        <f t="shared" si="94"/>
        <v>0.0035924949414433602</v>
      </c>
      <c r="AE103" s="32">
        <f t="shared" si="95"/>
        <v>0.01464476618427173</v>
      </c>
    </row>
    <row r="104" spans="1:31" ht="12.75">
      <c r="A104" s="1">
        <v>41729</v>
      </c>
      <c r="B104" s="2">
        <v>25.795</v>
      </c>
      <c r="C104" s="2">
        <v>144.95</v>
      </c>
      <c r="D104" s="2">
        <v>168.66</v>
      </c>
      <c r="F104" s="4">
        <f t="shared" si="96"/>
        <v>0.0025262339681306756</v>
      </c>
      <c r="G104" s="4">
        <f t="shared" si="96"/>
        <v>0.0062478306143698426</v>
      </c>
      <c r="H104" s="4">
        <f t="shared" si="96"/>
        <v>0.016759102965999473</v>
      </c>
      <c r="J104" s="5">
        <f aca="true" t="shared" si="97" ref="J104:L105">J$2*F104</f>
        <v>0.0015157403808784052</v>
      </c>
      <c r="K104" s="5">
        <f t="shared" si="97"/>
        <v>0.0018743491843109528</v>
      </c>
      <c r="L104" s="5">
        <f t="shared" si="97"/>
        <v>0.0016759102965999474</v>
      </c>
      <c r="M104" s="6">
        <f t="shared" si="90"/>
        <v>0.005065999861789305</v>
      </c>
      <c r="O104" s="40">
        <v>0.592</v>
      </c>
      <c r="P104" s="40">
        <v>0.307</v>
      </c>
      <c r="Q104" s="40">
        <v>0.101</v>
      </c>
      <c r="S104" s="25">
        <f aca="true" t="shared" si="98" ref="S104:U105">+O103*F104</f>
        <v>0.00056082394092501</v>
      </c>
      <c r="T104" s="25">
        <f t="shared" si="98"/>
        <v>0.0035362721277333304</v>
      </c>
      <c r="U104" s="25">
        <f t="shared" si="98"/>
        <v>0.0035529298287918882</v>
      </c>
      <c r="V104" s="26">
        <f t="shared" si="91"/>
        <v>0.007650025897450229</v>
      </c>
      <c r="X104" s="41">
        <v>0.824</v>
      </c>
      <c r="Y104" s="41">
        <v>0.101</v>
      </c>
      <c r="Z104" s="41">
        <v>0.075</v>
      </c>
      <c r="AB104" s="31">
        <f aca="true" t="shared" si="99" ref="AB104:AD105">+X103*F104</f>
        <v>0.0009296541002720886</v>
      </c>
      <c r="AC104" s="31">
        <f t="shared" si="99"/>
        <v>0.002892745574453237</v>
      </c>
      <c r="AD104" s="31">
        <f t="shared" si="99"/>
        <v>0.0028322884012539113</v>
      </c>
      <c r="AE104" s="32">
        <f t="shared" si="95"/>
        <v>0.006654688075979237</v>
      </c>
    </row>
    <row r="105" spans="1:31" ht="12.75">
      <c r="A105" s="1">
        <v>41759</v>
      </c>
      <c r="B105" s="2">
        <v>25.595</v>
      </c>
      <c r="C105" s="2">
        <v>145.56</v>
      </c>
      <c r="D105" s="2">
        <v>170.99</v>
      </c>
      <c r="F105" s="4">
        <f aca="true" t="shared" si="100" ref="F105:H106">+B105/B104-1</f>
        <v>-0.00775344058926164</v>
      </c>
      <c r="G105" s="4">
        <f t="shared" si="100"/>
        <v>0.004208347706105675</v>
      </c>
      <c r="H105" s="4">
        <f t="shared" si="100"/>
        <v>0.01381477528756081</v>
      </c>
      <c r="J105" s="5">
        <f t="shared" si="97"/>
        <v>-0.004652064353556984</v>
      </c>
      <c r="K105" s="5">
        <f t="shared" si="97"/>
        <v>0.0012625043118317024</v>
      </c>
      <c r="L105" s="5">
        <f t="shared" si="97"/>
        <v>0.0013814775287560811</v>
      </c>
      <c r="M105" s="6">
        <f t="shared" si="90"/>
        <v>-0.0020080825129692005</v>
      </c>
      <c r="O105" s="40">
        <v>0.59</v>
      </c>
      <c r="P105" s="40">
        <v>0.309</v>
      </c>
      <c r="Q105" s="40">
        <v>0.101</v>
      </c>
      <c r="S105" s="25">
        <f t="shared" si="98"/>
        <v>-0.004590036828842891</v>
      </c>
      <c r="T105" s="25">
        <f t="shared" si="98"/>
        <v>0.0012919627457744422</v>
      </c>
      <c r="U105" s="25">
        <f t="shared" si="98"/>
        <v>0.0013952923040436418</v>
      </c>
      <c r="V105" s="26">
        <f t="shared" si="91"/>
        <v>-0.0019027817790248068</v>
      </c>
      <c r="X105" s="41">
        <v>0.833</v>
      </c>
      <c r="Y105" s="41">
        <v>0.107</v>
      </c>
      <c r="Z105" s="41">
        <v>0.06</v>
      </c>
      <c r="AB105" s="31">
        <f t="shared" si="99"/>
        <v>-0.006388835045551591</v>
      </c>
      <c r="AC105" s="31">
        <f t="shared" si="99"/>
        <v>0.0004250431183166732</v>
      </c>
      <c r="AD105" s="31">
        <f t="shared" si="99"/>
        <v>0.0010361081465670608</v>
      </c>
      <c r="AE105" s="32">
        <f t="shared" si="95"/>
        <v>-0.004927683780667857</v>
      </c>
    </row>
    <row r="106" spans="1:31" ht="12.75">
      <c r="A106" s="1">
        <v>41789</v>
      </c>
      <c r="B106" s="2">
        <v>26.705</v>
      </c>
      <c r="C106" s="2">
        <v>146.38</v>
      </c>
      <c r="D106" s="2">
        <v>174.1</v>
      </c>
      <c r="F106" s="4">
        <f t="shared" si="100"/>
        <v>0.04336784528228166</v>
      </c>
      <c r="G106" s="4">
        <f t="shared" si="100"/>
        <v>0.005633415773564021</v>
      </c>
      <c r="H106" s="4">
        <f t="shared" si="100"/>
        <v>0.018188198140242084</v>
      </c>
      <c r="J106" s="5">
        <f aca="true" t="shared" si="101" ref="J106:L107">J$2*F106</f>
        <v>0.026020707169368995</v>
      </c>
      <c r="K106" s="5">
        <f t="shared" si="101"/>
        <v>0.0016900247320692063</v>
      </c>
      <c r="L106" s="5">
        <f t="shared" si="101"/>
        <v>0.0018188198140242084</v>
      </c>
      <c r="M106" s="6">
        <f t="shared" si="90"/>
        <v>0.02952955171546241</v>
      </c>
      <c r="O106" s="40">
        <v>0.326</v>
      </c>
      <c r="P106" s="40">
        <v>0.481</v>
      </c>
      <c r="Q106" s="40">
        <v>0.193</v>
      </c>
      <c r="S106" s="25">
        <f aca="true" t="shared" si="102" ref="S106:U107">+O105*F106</f>
        <v>0.025587028716546178</v>
      </c>
      <c r="T106" s="25">
        <f t="shared" si="102"/>
        <v>0.0017407254740312826</v>
      </c>
      <c r="U106" s="25">
        <f t="shared" si="102"/>
        <v>0.0018370080121644507</v>
      </c>
      <c r="V106" s="26">
        <f t="shared" si="91"/>
        <v>0.02916476220274191</v>
      </c>
      <c r="X106" s="41">
        <v>0.472</v>
      </c>
      <c r="Y106" s="41">
        <v>0.384</v>
      </c>
      <c r="Z106" s="41">
        <v>0.144</v>
      </c>
      <c r="AB106" s="31">
        <f aca="true" t="shared" si="103" ref="AB106:AD107">+X105*F106</f>
        <v>0.03612541512014062</v>
      </c>
      <c r="AC106" s="31">
        <f t="shared" si="103"/>
        <v>0.0006027754877713503</v>
      </c>
      <c r="AD106" s="31">
        <f t="shared" si="103"/>
        <v>0.001091291888414525</v>
      </c>
      <c r="AE106" s="32">
        <f t="shared" si="95"/>
        <v>0.037819482496326495</v>
      </c>
    </row>
    <row r="107" spans="1:31" ht="12.75">
      <c r="A107" s="1">
        <v>41820</v>
      </c>
      <c r="B107" s="2">
        <v>27.095</v>
      </c>
      <c r="C107" s="2">
        <v>147.3</v>
      </c>
      <c r="D107" s="2">
        <v>177.13</v>
      </c>
      <c r="F107" s="4">
        <f aca="true" t="shared" si="104" ref="F107:H108">+B107/B106-1</f>
        <v>0.014604006740310815</v>
      </c>
      <c r="G107" s="4">
        <f t="shared" si="104"/>
        <v>0.006285011613608615</v>
      </c>
      <c r="H107" s="4">
        <f t="shared" si="104"/>
        <v>0.01740379092475597</v>
      </c>
      <c r="J107" s="5">
        <f t="shared" si="101"/>
        <v>0.00876240404418649</v>
      </c>
      <c r="K107" s="5">
        <f t="shared" si="101"/>
        <v>0.0018855034840825845</v>
      </c>
      <c r="L107" s="5">
        <f t="shared" si="101"/>
        <v>0.0017403790924755969</v>
      </c>
      <c r="M107" s="6">
        <f aca="true" t="shared" si="105" ref="M107:M112">SUM(J107:L107)</f>
        <v>0.012388286620744671</v>
      </c>
      <c r="O107" s="40">
        <v>0.262</v>
      </c>
      <c r="P107" s="40">
        <v>0.517</v>
      </c>
      <c r="Q107" s="40">
        <v>0.221</v>
      </c>
      <c r="S107" s="25">
        <f t="shared" si="102"/>
        <v>0.004760906197341326</v>
      </c>
      <c r="T107" s="25">
        <f t="shared" si="102"/>
        <v>0.003023090586145744</v>
      </c>
      <c r="U107" s="25">
        <f t="shared" si="102"/>
        <v>0.003358931648477902</v>
      </c>
      <c r="V107" s="26">
        <f aca="true" t="shared" si="106" ref="V107:V112">SUM(S107:U107)</f>
        <v>0.011142928431964972</v>
      </c>
      <c r="X107" s="41">
        <v>0.41</v>
      </c>
      <c r="Y107" s="41">
        <v>0.422</v>
      </c>
      <c r="Z107" s="41">
        <v>0.168</v>
      </c>
      <c r="AB107" s="31">
        <f t="shared" si="103"/>
        <v>0.006893091181426705</v>
      </c>
      <c r="AC107" s="31">
        <f t="shared" si="103"/>
        <v>0.0024134444596257084</v>
      </c>
      <c r="AD107" s="31">
        <f t="shared" si="103"/>
        <v>0.0025061458931648593</v>
      </c>
      <c r="AE107" s="32">
        <f t="shared" si="95"/>
        <v>0.011812681534217273</v>
      </c>
    </row>
    <row r="108" spans="1:31" ht="12.75">
      <c r="A108" s="1">
        <v>41851</v>
      </c>
      <c r="B108" s="2">
        <v>27.355</v>
      </c>
      <c r="C108" s="2">
        <v>147.93</v>
      </c>
      <c r="D108" s="2">
        <v>180.09</v>
      </c>
      <c r="F108" s="4">
        <f t="shared" si="104"/>
        <v>0.009595866396014063</v>
      </c>
      <c r="G108" s="4">
        <f t="shared" si="104"/>
        <v>0.004276985743380868</v>
      </c>
      <c r="H108" s="4">
        <f t="shared" si="104"/>
        <v>0.016710890306554482</v>
      </c>
      <c r="J108" s="5">
        <f aca="true" t="shared" si="107" ref="J108:L109">J$2*F108</f>
        <v>0.0057575198376084375</v>
      </c>
      <c r="K108" s="5">
        <f t="shared" si="107"/>
        <v>0.0012830957230142604</v>
      </c>
      <c r="L108" s="5">
        <f t="shared" si="107"/>
        <v>0.0016710890306554484</v>
      </c>
      <c r="M108" s="6">
        <f t="shared" si="105"/>
        <v>0.008711704591278145</v>
      </c>
      <c r="O108" s="40">
        <v>0.573</v>
      </c>
      <c r="P108" s="40">
        <v>0.09</v>
      </c>
      <c r="Q108" s="40">
        <v>0.337</v>
      </c>
      <c r="S108" s="25">
        <f aca="true" t="shared" si="108" ref="S108:U109">+O107*F108</f>
        <v>0.0025141169957556848</v>
      </c>
      <c r="T108" s="25">
        <f t="shared" si="108"/>
        <v>0.0022112016293279087</v>
      </c>
      <c r="U108" s="25">
        <f t="shared" si="108"/>
        <v>0.003693106757748541</v>
      </c>
      <c r="V108" s="26">
        <f t="shared" si="106"/>
        <v>0.008418425382832134</v>
      </c>
      <c r="X108" s="41">
        <v>0</v>
      </c>
      <c r="Y108" s="41">
        <v>0</v>
      </c>
      <c r="Z108" s="41">
        <v>1</v>
      </c>
      <c r="AB108" s="31">
        <f aca="true" t="shared" si="109" ref="AB108:AD109">+X107*F108</f>
        <v>0.0039343052223657655</v>
      </c>
      <c r="AC108" s="31">
        <f t="shared" si="109"/>
        <v>0.0018048879837067261</v>
      </c>
      <c r="AD108" s="31">
        <f t="shared" si="109"/>
        <v>0.002807429571501153</v>
      </c>
      <c r="AE108" s="32">
        <f aca="true" t="shared" si="110" ref="AE108:AE113">SUM(AB108:AD108)</f>
        <v>0.008546622777573645</v>
      </c>
    </row>
    <row r="109" spans="1:31" ht="12.75">
      <c r="A109" s="1">
        <v>41880</v>
      </c>
      <c r="B109" s="2">
        <v>28.155</v>
      </c>
      <c r="C109" s="2">
        <v>148.8</v>
      </c>
      <c r="D109" s="2">
        <v>185.88</v>
      </c>
      <c r="F109" s="4">
        <f aca="true" t="shared" si="111" ref="F109:H110">+B109/B108-1</f>
        <v>0.02924511058307444</v>
      </c>
      <c r="G109" s="4">
        <f t="shared" si="111"/>
        <v>0.005881160008111896</v>
      </c>
      <c r="H109" s="4">
        <f t="shared" si="111"/>
        <v>0.032150591370981196</v>
      </c>
      <c r="J109" s="5">
        <f t="shared" si="107"/>
        <v>0.017547066349844664</v>
      </c>
      <c r="K109" s="5">
        <f t="shared" si="107"/>
        <v>0.0017643480024335688</v>
      </c>
      <c r="L109" s="5">
        <f t="shared" si="107"/>
        <v>0.00321505913709812</v>
      </c>
      <c r="M109" s="6">
        <f t="shared" si="105"/>
        <v>0.022526473489376354</v>
      </c>
      <c r="O109" s="40">
        <v>0.3</v>
      </c>
      <c r="P109" s="40">
        <v>0.538</v>
      </c>
      <c r="Q109" s="40">
        <v>0.162</v>
      </c>
      <c r="S109" s="25">
        <f t="shared" si="108"/>
        <v>0.016757448364101653</v>
      </c>
      <c r="T109" s="25">
        <f t="shared" si="108"/>
        <v>0.0005293044007300706</v>
      </c>
      <c r="U109" s="25">
        <f t="shared" si="108"/>
        <v>0.010834749292020664</v>
      </c>
      <c r="V109" s="26">
        <f t="shared" si="106"/>
        <v>0.02812150205685239</v>
      </c>
      <c r="X109" s="41">
        <v>0.431</v>
      </c>
      <c r="Y109" s="41">
        <v>0.39</v>
      </c>
      <c r="Z109" s="41">
        <v>0.179</v>
      </c>
      <c r="AB109" s="31">
        <f t="shared" si="109"/>
        <v>0</v>
      </c>
      <c r="AC109" s="31">
        <f t="shared" si="109"/>
        <v>0</v>
      </c>
      <c r="AD109" s="31">
        <f t="shared" si="109"/>
        <v>0.032150591370981196</v>
      </c>
      <c r="AE109" s="32">
        <f t="shared" si="110"/>
        <v>0.032150591370981196</v>
      </c>
    </row>
    <row r="110" spans="1:31" ht="12.75">
      <c r="A110" s="1">
        <v>41912</v>
      </c>
      <c r="B110" s="2">
        <v>28.68</v>
      </c>
      <c r="C110" s="2">
        <v>148.91</v>
      </c>
      <c r="D110" s="2">
        <v>186.08</v>
      </c>
      <c r="F110" s="4">
        <f t="shared" si="111"/>
        <v>0.018646776771443774</v>
      </c>
      <c r="G110" s="4">
        <f t="shared" si="111"/>
        <v>0.0007392473118279508</v>
      </c>
      <c r="H110" s="4">
        <f t="shared" si="111"/>
        <v>0.0010759629868732912</v>
      </c>
      <c r="J110" s="5">
        <f aca="true" t="shared" si="112" ref="J110:L111">J$2*F110</f>
        <v>0.011188066062866264</v>
      </c>
      <c r="K110" s="5">
        <f t="shared" si="112"/>
        <v>0.0002217741935483852</v>
      </c>
      <c r="L110" s="5">
        <f t="shared" si="112"/>
        <v>0.00010759629868732912</v>
      </c>
      <c r="M110" s="6">
        <f t="shared" si="105"/>
        <v>0.011517436555101979</v>
      </c>
      <c r="O110" s="40">
        <v>0.184</v>
      </c>
      <c r="P110" s="40">
        <v>0.457</v>
      </c>
      <c r="Q110" s="40">
        <v>0.359</v>
      </c>
      <c r="S110" s="25">
        <f aca="true" t="shared" si="113" ref="S110:U111">+O109*F110</f>
        <v>0.005594033031433132</v>
      </c>
      <c r="T110" s="25">
        <f t="shared" si="113"/>
        <v>0.00039771505376343753</v>
      </c>
      <c r="U110" s="25">
        <f t="shared" si="113"/>
        <v>0.00017430600387347318</v>
      </c>
      <c r="V110" s="26">
        <f t="shared" si="106"/>
        <v>0.006166054089070043</v>
      </c>
      <c r="X110" s="41">
        <v>0.29</v>
      </c>
      <c r="Y110" s="41">
        <v>0.392</v>
      </c>
      <c r="Z110" s="41">
        <v>0.318</v>
      </c>
      <c r="AB110" s="31">
        <f aca="true" t="shared" si="114" ref="AB110:AD111">+X109*F110</f>
        <v>0.008036760788492267</v>
      </c>
      <c r="AC110" s="31">
        <f t="shared" si="114"/>
        <v>0.00028830645161290083</v>
      </c>
      <c r="AD110" s="31">
        <f t="shared" si="114"/>
        <v>0.00019259737465031912</v>
      </c>
      <c r="AE110" s="32">
        <f t="shared" si="110"/>
        <v>0.008517664614755486</v>
      </c>
    </row>
    <row r="111" spans="1:31" ht="12.75">
      <c r="A111" s="1">
        <v>41943</v>
      </c>
      <c r="B111" s="2">
        <v>28.98</v>
      </c>
      <c r="C111" s="2">
        <v>148.94</v>
      </c>
      <c r="D111" s="2">
        <v>187.32</v>
      </c>
      <c r="F111" s="4">
        <f aca="true" t="shared" si="115" ref="F111:H112">+B111/B110-1</f>
        <v>0.010460251046025215</v>
      </c>
      <c r="G111" s="4">
        <f t="shared" si="115"/>
        <v>0.0002014639715264277</v>
      </c>
      <c r="H111" s="4">
        <f t="shared" si="115"/>
        <v>0.006663800515906981</v>
      </c>
      <c r="J111" s="5">
        <f t="shared" si="112"/>
        <v>0.006276150627615129</v>
      </c>
      <c r="K111" s="5">
        <f t="shared" si="112"/>
        <v>6.043919145792831E-05</v>
      </c>
      <c r="L111" s="5">
        <f t="shared" si="112"/>
        <v>0.0006663800515906981</v>
      </c>
      <c r="M111" s="6">
        <f t="shared" si="105"/>
        <v>0.007002969870663755</v>
      </c>
      <c r="O111" s="40">
        <v>0.212</v>
      </c>
      <c r="P111" s="40">
        <v>0.421</v>
      </c>
      <c r="Q111" s="40">
        <v>0.367</v>
      </c>
      <c r="S111" s="25">
        <f t="shared" si="113"/>
        <v>0.0019246861924686397</v>
      </c>
      <c r="T111" s="25">
        <f t="shared" si="113"/>
        <v>9.206903498757747E-05</v>
      </c>
      <c r="U111" s="25">
        <f t="shared" si="113"/>
        <v>0.002392304385210606</v>
      </c>
      <c r="V111" s="26">
        <f t="shared" si="106"/>
        <v>0.004409059612666823</v>
      </c>
      <c r="X111" s="41">
        <v>0.295</v>
      </c>
      <c r="Y111" s="41">
        <v>0.373</v>
      </c>
      <c r="Z111" s="41">
        <v>0.332</v>
      </c>
      <c r="AB111" s="31">
        <f t="shared" si="114"/>
        <v>0.003033472803347312</v>
      </c>
      <c r="AC111" s="31">
        <f t="shared" si="114"/>
        <v>7.897387683835966E-05</v>
      </c>
      <c r="AD111" s="31">
        <f t="shared" si="114"/>
        <v>0.00211908856405842</v>
      </c>
      <c r="AE111" s="32">
        <f t="shared" si="110"/>
        <v>0.005231535244244092</v>
      </c>
    </row>
    <row r="112" spans="1:31" ht="12.75">
      <c r="A112" s="1">
        <v>41973</v>
      </c>
      <c r="B112" s="2">
        <v>29.715</v>
      </c>
      <c r="C112" s="2">
        <v>149.37</v>
      </c>
      <c r="D112" s="2">
        <v>192.19</v>
      </c>
      <c r="F112" s="4">
        <f t="shared" si="115"/>
        <v>0.0253623188405796</v>
      </c>
      <c r="G112" s="4">
        <f t="shared" si="115"/>
        <v>0.002887068618235622</v>
      </c>
      <c r="H112" s="4">
        <f t="shared" si="115"/>
        <v>0.025998291693358988</v>
      </c>
      <c r="J112" s="5">
        <f aca="true" t="shared" si="116" ref="J112:L113">J$2*F112</f>
        <v>0.015217391304347759</v>
      </c>
      <c r="K112" s="5">
        <f t="shared" si="116"/>
        <v>0.0008661205854706865</v>
      </c>
      <c r="L112" s="5">
        <f t="shared" si="116"/>
        <v>0.002599829169335899</v>
      </c>
      <c r="M112" s="6">
        <f t="shared" si="105"/>
        <v>0.018683341059154347</v>
      </c>
      <c r="O112" s="40">
        <v>0.088</v>
      </c>
      <c r="P112" s="40">
        <v>0.483</v>
      </c>
      <c r="Q112" s="40">
        <v>0.429</v>
      </c>
      <c r="S112" s="25">
        <f aca="true" t="shared" si="117" ref="S112:U113">+O111*F112</f>
        <v>0.005376811594202875</v>
      </c>
      <c r="T112" s="25">
        <f t="shared" si="117"/>
        <v>0.0012154558882771969</v>
      </c>
      <c r="U112" s="25">
        <f t="shared" si="117"/>
        <v>0.009541373051462748</v>
      </c>
      <c r="V112" s="26">
        <f t="shared" si="106"/>
        <v>0.016133640533942818</v>
      </c>
      <c r="X112" s="41">
        <v>0.135</v>
      </c>
      <c r="Y112" s="41">
        <v>0.457</v>
      </c>
      <c r="Z112" s="41">
        <v>0.408</v>
      </c>
      <c r="AB112" s="31">
        <f aca="true" t="shared" si="118" ref="AB112:AD113">+X111*F112</f>
        <v>0.007481884057970982</v>
      </c>
      <c r="AC112" s="31">
        <f t="shared" si="118"/>
        <v>0.001076876594601887</v>
      </c>
      <c r="AD112" s="31">
        <f t="shared" si="118"/>
        <v>0.008631432842195185</v>
      </c>
      <c r="AE112" s="32">
        <f t="shared" si="110"/>
        <v>0.017190193494768052</v>
      </c>
    </row>
    <row r="113" spans="1:31" ht="12.75">
      <c r="A113" s="1">
        <v>42004</v>
      </c>
      <c r="B113" s="2">
        <v>30.035</v>
      </c>
      <c r="C113" s="2">
        <v>149.7</v>
      </c>
      <c r="D113" s="2">
        <v>195.68</v>
      </c>
      <c r="F113" s="4">
        <f aca="true" t="shared" si="119" ref="F113:H114">+B113/B112-1</f>
        <v>0.01076897189971393</v>
      </c>
      <c r="G113" s="4">
        <f t="shared" si="119"/>
        <v>0.0022092789716809946</v>
      </c>
      <c r="H113" s="4">
        <f t="shared" si="119"/>
        <v>0.01815911337738707</v>
      </c>
      <c r="J113" s="5">
        <f t="shared" si="116"/>
        <v>0.006461383139828358</v>
      </c>
      <c r="K113" s="5">
        <f t="shared" si="116"/>
        <v>0.0006627836915042984</v>
      </c>
      <c r="L113" s="5">
        <f t="shared" si="116"/>
        <v>0.0018159113377387071</v>
      </c>
      <c r="M113" s="6">
        <f aca="true" t="shared" si="120" ref="M113:M118">SUM(J113:L113)</f>
        <v>0.008940078169071363</v>
      </c>
      <c r="O113" s="40">
        <v>0.222</v>
      </c>
      <c r="P113" s="40">
        <v>0.541</v>
      </c>
      <c r="Q113" s="40">
        <v>0.237</v>
      </c>
      <c r="S113" s="25">
        <f t="shared" si="117"/>
        <v>0.0009476695271748259</v>
      </c>
      <c r="T113" s="25">
        <f t="shared" si="117"/>
        <v>0.0010670817433219204</v>
      </c>
      <c r="U113" s="25">
        <f t="shared" si="117"/>
        <v>0.007790259638899053</v>
      </c>
      <c r="V113" s="26">
        <f aca="true" t="shared" si="121" ref="V113:V118">SUM(S113:U113)</f>
        <v>0.0098050109093958</v>
      </c>
      <c r="X113" s="41">
        <v>0.337</v>
      </c>
      <c r="Y113" s="41">
        <v>0.437</v>
      </c>
      <c r="Z113" s="41">
        <v>0.226</v>
      </c>
      <c r="AB113" s="31">
        <f t="shared" si="118"/>
        <v>0.0014538112064613807</v>
      </c>
      <c r="AC113" s="31">
        <f t="shared" si="118"/>
        <v>0.0010096404900582145</v>
      </c>
      <c r="AD113" s="31">
        <f t="shared" si="118"/>
        <v>0.007408918257973924</v>
      </c>
      <c r="AE113" s="32">
        <f t="shared" si="110"/>
        <v>0.00987236995449352</v>
      </c>
    </row>
    <row r="114" spans="1:31" ht="12.75">
      <c r="A114" s="1">
        <v>42035</v>
      </c>
      <c r="B114" s="2">
        <v>31.63</v>
      </c>
      <c r="C114" s="2">
        <v>150.19</v>
      </c>
      <c r="D114" s="2">
        <v>202.21</v>
      </c>
      <c r="F114" s="4">
        <f t="shared" si="119"/>
        <v>0.053104711170301355</v>
      </c>
      <c r="G114" s="4">
        <f t="shared" si="119"/>
        <v>0.003273213092852334</v>
      </c>
      <c r="H114" s="4">
        <f t="shared" si="119"/>
        <v>0.033370809484873254</v>
      </c>
      <c r="J114" s="5">
        <f aca="true" t="shared" si="122" ref="J114:L115">J$2*F114</f>
        <v>0.03186282670218081</v>
      </c>
      <c r="K114" s="5">
        <f t="shared" si="122"/>
        <v>0.0009819639278557002</v>
      </c>
      <c r="L114" s="5">
        <f t="shared" si="122"/>
        <v>0.0033370809484873257</v>
      </c>
      <c r="M114" s="6">
        <f t="shared" si="120"/>
        <v>0.03618187157852383</v>
      </c>
      <c r="O114" s="40">
        <v>0</v>
      </c>
      <c r="P114" s="40">
        <v>0.644</v>
      </c>
      <c r="Q114" s="40">
        <v>0.356</v>
      </c>
      <c r="S114" s="25">
        <f aca="true" t="shared" si="123" ref="S114:U115">+O113*F114</f>
        <v>0.011789245879806901</v>
      </c>
      <c r="T114" s="25">
        <f t="shared" si="123"/>
        <v>0.0017708082832331128</v>
      </c>
      <c r="U114" s="25">
        <f t="shared" si="123"/>
        <v>0.00790888184791496</v>
      </c>
      <c r="V114" s="26">
        <f t="shared" si="121"/>
        <v>0.021468936010954974</v>
      </c>
      <c r="X114" s="41">
        <v>0.024</v>
      </c>
      <c r="Y114" s="41">
        <v>0.571</v>
      </c>
      <c r="Z114" s="41">
        <v>0.405</v>
      </c>
      <c r="AB114" s="31">
        <f aca="true" t="shared" si="124" ref="AB114:AD115">+X113*F114</f>
        <v>0.01789628766439156</v>
      </c>
      <c r="AC114" s="31">
        <f t="shared" si="124"/>
        <v>0.00143039412157647</v>
      </c>
      <c r="AD114" s="31">
        <f t="shared" si="124"/>
        <v>0.007541802943581356</v>
      </c>
      <c r="AE114" s="32">
        <f aca="true" t="shared" si="125" ref="AE114:AE119">SUM(AB114:AD114)</f>
        <v>0.026868484729549384</v>
      </c>
    </row>
    <row r="115" spans="1:31" ht="12.75">
      <c r="A115" s="1">
        <v>42062</v>
      </c>
      <c r="B115" s="2">
        <v>33.57</v>
      </c>
      <c r="C115" s="2">
        <v>150.94</v>
      </c>
      <c r="D115" s="2">
        <v>205.33</v>
      </c>
      <c r="F115" s="4">
        <f aca="true" t="shared" si="126" ref="F115:H116">+B115/B114-1</f>
        <v>0.061334176414796104</v>
      </c>
      <c r="G115" s="4">
        <f t="shared" si="126"/>
        <v>0.004993674678740234</v>
      </c>
      <c r="H115" s="4">
        <f t="shared" si="126"/>
        <v>0.015429503981009951</v>
      </c>
      <c r="J115" s="5">
        <f t="shared" si="122"/>
        <v>0.03680050584887766</v>
      </c>
      <c r="K115" s="5">
        <f t="shared" si="122"/>
        <v>0.0014981024036220703</v>
      </c>
      <c r="L115" s="5">
        <f t="shared" si="122"/>
        <v>0.0015429503981009953</v>
      </c>
      <c r="M115" s="6">
        <f t="shared" si="120"/>
        <v>0.039841558650600725</v>
      </c>
      <c r="O115" s="40">
        <v>0.06</v>
      </c>
      <c r="P115" s="40">
        <v>0.512</v>
      </c>
      <c r="Q115" s="40">
        <v>0.428</v>
      </c>
      <c r="S115" s="25">
        <f t="shared" si="123"/>
        <v>0</v>
      </c>
      <c r="T115" s="25">
        <f t="shared" si="123"/>
        <v>0.003215926493108711</v>
      </c>
      <c r="U115" s="25">
        <f t="shared" si="123"/>
        <v>0.005492903417239542</v>
      </c>
      <c r="V115" s="26">
        <f t="shared" si="121"/>
        <v>0.008708829910348253</v>
      </c>
      <c r="X115" s="41">
        <v>0.113</v>
      </c>
      <c r="Y115" s="41">
        <v>0.481</v>
      </c>
      <c r="Z115" s="41">
        <v>0.406</v>
      </c>
      <c r="AB115" s="31">
        <f t="shared" si="124"/>
        <v>0.0014720202339551065</v>
      </c>
      <c r="AC115" s="31">
        <f t="shared" si="124"/>
        <v>0.0028513882415606736</v>
      </c>
      <c r="AD115" s="31">
        <f t="shared" si="124"/>
        <v>0.00624894911230903</v>
      </c>
      <c r="AE115" s="32">
        <f t="shared" si="125"/>
        <v>0.01057235758782481</v>
      </c>
    </row>
    <row r="116" spans="1:31" ht="12.75">
      <c r="A116" s="1">
        <v>42094</v>
      </c>
      <c r="B116" s="2">
        <v>34.58</v>
      </c>
      <c r="C116" s="2">
        <v>151.01</v>
      </c>
      <c r="D116" s="2">
        <v>208.66</v>
      </c>
      <c r="F116" s="4">
        <f t="shared" si="126"/>
        <v>0.030086386654751163</v>
      </c>
      <c r="G116" s="4">
        <f t="shared" si="126"/>
        <v>0.00046376043460982785</v>
      </c>
      <c r="H116" s="4">
        <f t="shared" si="126"/>
        <v>0.01621779574343729</v>
      </c>
      <c r="J116" s="5">
        <f aca="true" t="shared" si="127" ref="J116:L117">J$2*F116</f>
        <v>0.0180518319928507</v>
      </c>
      <c r="K116" s="5">
        <f t="shared" si="127"/>
        <v>0.00013912813038294836</v>
      </c>
      <c r="L116" s="5">
        <f t="shared" si="127"/>
        <v>0.001621779574343729</v>
      </c>
      <c r="M116" s="6">
        <f t="shared" si="120"/>
        <v>0.019812739697577377</v>
      </c>
      <c r="O116" s="40">
        <v>0.058</v>
      </c>
      <c r="P116" s="40">
        <v>0.557</v>
      </c>
      <c r="Q116" s="40">
        <v>0.385</v>
      </c>
      <c r="S116" s="25">
        <f aca="true" t="shared" si="128" ref="S116:U117">+O115*F116</f>
        <v>0.0018051831992850697</v>
      </c>
      <c r="T116" s="25">
        <f t="shared" si="128"/>
        <v>0.00023744534252023188</v>
      </c>
      <c r="U116" s="25">
        <f t="shared" si="128"/>
        <v>0.006941216578191161</v>
      </c>
      <c r="V116" s="26">
        <f t="shared" si="121"/>
        <v>0.008983845119996461</v>
      </c>
      <c r="X116" s="41">
        <v>0.134</v>
      </c>
      <c r="Y116" s="41">
        <v>0.506</v>
      </c>
      <c r="Z116" s="41">
        <v>0.36</v>
      </c>
      <c r="AB116" s="31">
        <f aca="true" t="shared" si="129" ref="AB116:AD117">+X115*F116</f>
        <v>0.0033997616919868813</v>
      </c>
      <c r="AC116" s="31">
        <f t="shared" si="129"/>
        <v>0.0002230687690473272</v>
      </c>
      <c r="AD116" s="31">
        <f t="shared" si="129"/>
        <v>0.006584425071835541</v>
      </c>
      <c r="AE116" s="32">
        <f t="shared" si="125"/>
        <v>0.010207255532869748</v>
      </c>
    </row>
    <row r="117" spans="1:31" ht="12.75">
      <c r="A117" s="1">
        <v>42124</v>
      </c>
      <c r="B117" s="2">
        <v>33.96</v>
      </c>
      <c r="C117" s="2">
        <v>150.75</v>
      </c>
      <c r="D117" s="2">
        <v>204.4</v>
      </c>
      <c r="F117" s="4">
        <f aca="true" t="shared" si="130" ref="F117:H118">+B117/B116-1</f>
        <v>-0.017929438982070445</v>
      </c>
      <c r="G117" s="4">
        <f t="shared" si="130"/>
        <v>-0.0017217402821004812</v>
      </c>
      <c r="H117" s="4">
        <f t="shared" si="130"/>
        <v>-0.02041598773123743</v>
      </c>
      <c r="J117" s="5">
        <f t="shared" si="127"/>
        <v>-0.010757663389242266</v>
      </c>
      <c r="K117" s="5">
        <f t="shared" si="127"/>
        <v>-0.0005165220846301443</v>
      </c>
      <c r="L117" s="5">
        <f t="shared" si="127"/>
        <v>-0.002041598773123743</v>
      </c>
      <c r="M117" s="6">
        <f t="shared" si="120"/>
        <v>-0.013315784246996153</v>
      </c>
      <c r="O117" s="40">
        <v>0.36</v>
      </c>
      <c r="P117" s="40">
        <v>0.342</v>
      </c>
      <c r="Q117" s="40">
        <v>0.298</v>
      </c>
      <c r="S117" s="25">
        <f t="shared" si="128"/>
        <v>-0.001039907460960086</v>
      </c>
      <c r="T117" s="25">
        <f t="shared" si="128"/>
        <v>-0.0009590093371299682</v>
      </c>
      <c r="U117" s="25">
        <f t="shared" si="128"/>
        <v>-0.00786015527652641</v>
      </c>
      <c r="V117" s="26">
        <f t="shared" si="121"/>
        <v>-0.009859072074616464</v>
      </c>
      <c r="X117" s="41">
        <v>0.478</v>
      </c>
      <c r="Y117" s="41">
        <v>0.272</v>
      </c>
      <c r="Z117" s="41">
        <v>0.25</v>
      </c>
      <c r="AB117" s="31">
        <f t="shared" si="129"/>
        <v>-0.0024025448235974398</v>
      </c>
      <c r="AC117" s="31">
        <f t="shared" si="129"/>
        <v>-0.0008712005827428435</v>
      </c>
      <c r="AD117" s="31">
        <f t="shared" si="129"/>
        <v>-0.007349755583245474</v>
      </c>
      <c r="AE117" s="32">
        <f t="shared" si="125"/>
        <v>-0.010623500989585758</v>
      </c>
    </row>
    <row r="118" spans="1:31" ht="12.75">
      <c r="A118" s="1">
        <v>42153</v>
      </c>
      <c r="B118" s="2">
        <v>34.6</v>
      </c>
      <c r="C118" s="2">
        <v>150.36</v>
      </c>
      <c r="D118" s="2">
        <v>198.49</v>
      </c>
      <c r="F118" s="4">
        <f t="shared" si="130"/>
        <v>0.018845700824499323</v>
      </c>
      <c r="G118" s="4">
        <f t="shared" si="130"/>
        <v>-0.002587064676616846</v>
      </c>
      <c r="H118" s="4">
        <f t="shared" si="130"/>
        <v>-0.02891389432485325</v>
      </c>
      <c r="J118" s="5">
        <f aca="true" t="shared" si="131" ref="J118:L119">J$2*F118</f>
        <v>0.011307420494699594</v>
      </c>
      <c r="K118" s="5">
        <f t="shared" si="131"/>
        <v>-0.0007761194029850538</v>
      </c>
      <c r="L118" s="5">
        <f t="shared" si="131"/>
        <v>-0.002891389432485325</v>
      </c>
      <c r="M118" s="6">
        <f t="shared" si="120"/>
        <v>0.007639911659229216</v>
      </c>
      <c r="O118" s="40">
        <v>0.292</v>
      </c>
      <c r="P118" s="40">
        <v>0.708</v>
      </c>
      <c r="Q118" s="40">
        <v>0</v>
      </c>
      <c r="S118" s="25">
        <f aca="true" t="shared" si="132" ref="S118:U119">+O117*F118</f>
        <v>0.006784452296819756</v>
      </c>
      <c r="T118" s="25">
        <f t="shared" si="132"/>
        <v>-0.0008847761194029614</v>
      </c>
      <c r="U118" s="25">
        <f t="shared" si="132"/>
        <v>-0.008616340508806268</v>
      </c>
      <c r="V118" s="26">
        <f t="shared" si="121"/>
        <v>-0.0027166643313894737</v>
      </c>
      <c r="X118" s="41">
        <v>0.359</v>
      </c>
      <c r="Y118" s="41">
        <v>0.626</v>
      </c>
      <c r="Z118" s="41">
        <v>0.015</v>
      </c>
      <c r="AB118" s="31">
        <f aca="true" t="shared" si="133" ref="AB118:AD119">+X117*F118</f>
        <v>0.009008244994110676</v>
      </c>
      <c r="AC118" s="31">
        <f t="shared" si="133"/>
        <v>-0.0007036815920397822</v>
      </c>
      <c r="AD118" s="31">
        <f t="shared" si="133"/>
        <v>-0.007228473581213313</v>
      </c>
      <c r="AE118" s="32">
        <f t="shared" si="125"/>
        <v>0.0010760898208575804</v>
      </c>
    </row>
    <row r="119" spans="1:31" ht="12.75">
      <c r="A119" s="1">
        <v>42185</v>
      </c>
      <c r="B119" s="2">
        <v>33.19</v>
      </c>
      <c r="C119" s="2">
        <v>149.45</v>
      </c>
      <c r="D119" s="2">
        <v>190.69</v>
      </c>
      <c r="F119" s="4">
        <f aca="true" t="shared" si="134" ref="F119:H120">+B119/B118-1</f>
        <v>-0.04075144508670536</v>
      </c>
      <c r="G119" s="4">
        <f t="shared" si="134"/>
        <v>-0.006052141527002064</v>
      </c>
      <c r="H119" s="4">
        <f t="shared" si="134"/>
        <v>-0.039296690009572366</v>
      </c>
      <c r="J119" s="5">
        <f t="shared" si="131"/>
        <v>-0.024450867052023217</v>
      </c>
      <c r="K119" s="5">
        <f t="shared" si="131"/>
        <v>-0.0018156424581006192</v>
      </c>
      <c r="L119" s="5">
        <f t="shared" si="131"/>
        <v>-0.003929669000957237</v>
      </c>
      <c r="M119" s="6">
        <f aca="true" t="shared" si="135" ref="M119:M124">SUM(J119:L119)</f>
        <v>-0.030196178511081074</v>
      </c>
      <c r="O119" s="40">
        <v>0.097</v>
      </c>
      <c r="P119" s="40">
        <v>0.699</v>
      </c>
      <c r="Q119" s="40">
        <v>0.204</v>
      </c>
      <c r="S119" s="25">
        <f t="shared" si="132"/>
        <v>-0.011899421965317965</v>
      </c>
      <c r="T119" s="25">
        <f t="shared" si="132"/>
        <v>-0.004284916201117461</v>
      </c>
      <c r="U119" s="25">
        <f t="shared" si="132"/>
        <v>0</v>
      </c>
      <c r="V119" s="26">
        <f aca="true" t="shared" si="136" ref="V119:V124">SUM(S119:U119)</f>
        <v>-0.016184338166435427</v>
      </c>
      <c r="X119" s="41">
        <v>0.195</v>
      </c>
      <c r="Y119" s="41">
        <v>0.602</v>
      </c>
      <c r="Z119" s="41">
        <v>0.203</v>
      </c>
      <c r="AB119" s="31">
        <f t="shared" si="133"/>
        <v>-0.014629768786127224</v>
      </c>
      <c r="AC119" s="31">
        <f t="shared" si="133"/>
        <v>-0.0037886405959032922</v>
      </c>
      <c r="AD119" s="31">
        <f t="shared" si="133"/>
        <v>-0.0005894503501435855</v>
      </c>
      <c r="AE119" s="32">
        <f t="shared" si="125"/>
        <v>-0.0190078597321741</v>
      </c>
    </row>
    <row r="120" spans="1:31" ht="12.75">
      <c r="A120" s="1">
        <v>42216</v>
      </c>
      <c r="B120" s="2">
        <v>33.985</v>
      </c>
      <c r="C120" s="2">
        <v>150.62</v>
      </c>
      <c r="D120" s="2">
        <v>197</v>
      </c>
      <c r="F120" s="4">
        <f t="shared" si="134"/>
        <v>0.02395299789093097</v>
      </c>
      <c r="G120" s="4">
        <f t="shared" si="134"/>
        <v>0.007828705252592938</v>
      </c>
      <c r="H120" s="4">
        <f t="shared" si="134"/>
        <v>0.03309035607530553</v>
      </c>
      <c r="J120" s="5">
        <f aca="true" t="shared" si="137" ref="J120:L121">J$2*F120</f>
        <v>0.014371798734558582</v>
      </c>
      <c r="K120" s="5">
        <f t="shared" si="137"/>
        <v>0.002348611575777881</v>
      </c>
      <c r="L120" s="5">
        <f t="shared" si="137"/>
        <v>0.003309035607530553</v>
      </c>
      <c r="M120" s="6">
        <f t="shared" si="135"/>
        <v>0.020029445917867015</v>
      </c>
      <c r="O120" s="40">
        <v>0.141</v>
      </c>
      <c r="P120" s="40">
        <v>0.554</v>
      </c>
      <c r="Q120" s="40">
        <v>0.305</v>
      </c>
      <c r="S120" s="25">
        <f aca="true" t="shared" si="138" ref="S120:U121">+O119*F120</f>
        <v>0.0023234407954203042</v>
      </c>
      <c r="T120" s="25">
        <f t="shared" si="138"/>
        <v>0.005472264971562463</v>
      </c>
      <c r="U120" s="25">
        <f t="shared" si="138"/>
        <v>0.006750432639362327</v>
      </c>
      <c r="V120" s="26">
        <f t="shared" si="136"/>
        <v>0.014546138406345093</v>
      </c>
      <c r="X120" s="41">
        <v>0.28</v>
      </c>
      <c r="Y120" s="41">
        <v>0.446</v>
      </c>
      <c r="Z120" s="41">
        <v>0.274</v>
      </c>
      <c r="AB120" s="31">
        <f aca="true" t="shared" si="139" ref="AB120:AD121">+X119*F120</f>
        <v>0.00467083458873154</v>
      </c>
      <c r="AC120" s="31">
        <f t="shared" si="139"/>
        <v>0.004712880562060948</v>
      </c>
      <c r="AD120" s="31">
        <f t="shared" si="139"/>
        <v>0.006717342283287023</v>
      </c>
      <c r="AE120" s="32">
        <f aca="true" t="shared" si="140" ref="AE120:AE125">SUM(AB120:AD120)</f>
        <v>0.01610105743407951</v>
      </c>
    </row>
    <row r="121" spans="1:31" ht="12.75">
      <c r="A121" s="1">
        <v>42247</v>
      </c>
      <c r="B121" s="2">
        <v>31.145</v>
      </c>
      <c r="C121" s="2">
        <v>150.09</v>
      </c>
      <c r="D121" s="2">
        <v>194.36</v>
      </c>
      <c r="F121" s="4">
        <f aca="true" t="shared" si="141" ref="F121:H122">+B121/B120-1</f>
        <v>-0.08356627924084159</v>
      </c>
      <c r="G121" s="4">
        <f t="shared" si="141"/>
        <v>-0.003518789005444223</v>
      </c>
      <c r="H121" s="4">
        <f t="shared" si="141"/>
        <v>-0.013401015228426294</v>
      </c>
      <c r="J121" s="5">
        <f t="shared" si="137"/>
        <v>-0.05013976754450495</v>
      </c>
      <c r="K121" s="5">
        <f t="shared" si="137"/>
        <v>-0.0010556367016332669</v>
      </c>
      <c r="L121" s="5">
        <f t="shared" si="137"/>
        <v>-0.0013401015228426294</v>
      </c>
      <c r="M121" s="6">
        <f t="shared" si="135"/>
        <v>-0.05253550576898084</v>
      </c>
      <c r="O121" s="40">
        <v>0.038</v>
      </c>
      <c r="P121" s="40">
        <v>0.504</v>
      </c>
      <c r="Q121" s="40">
        <v>0.458</v>
      </c>
      <c r="S121" s="25">
        <f t="shared" si="138"/>
        <v>-0.011782845372958662</v>
      </c>
      <c r="T121" s="25">
        <f t="shared" si="138"/>
        <v>-0.0019494091090160996</v>
      </c>
      <c r="U121" s="25">
        <f t="shared" si="138"/>
        <v>-0.0040873096446700195</v>
      </c>
      <c r="V121" s="26">
        <f t="shared" si="136"/>
        <v>-0.01781956412664478</v>
      </c>
      <c r="X121" s="41">
        <v>0.07</v>
      </c>
      <c r="Y121" s="41">
        <v>0.486</v>
      </c>
      <c r="Z121" s="41">
        <v>0.444</v>
      </c>
      <c r="AB121" s="31">
        <f t="shared" si="139"/>
        <v>-0.023398558187435647</v>
      </c>
      <c r="AC121" s="31">
        <f t="shared" si="139"/>
        <v>-0.0015693798964281234</v>
      </c>
      <c r="AD121" s="31">
        <f t="shared" si="139"/>
        <v>-0.0036718781725888047</v>
      </c>
      <c r="AE121" s="32">
        <f t="shared" si="140"/>
        <v>-0.028639816256452573</v>
      </c>
    </row>
    <row r="122" spans="1:31" ht="12.75">
      <c r="A122" s="1">
        <v>42277</v>
      </c>
      <c r="B122" s="2">
        <v>29.975</v>
      </c>
      <c r="C122" s="2">
        <v>150.71</v>
      </c>
      <c r="D122" s="2">
        <v>198.8</v>
      </c>
      <c r="F122" s="4">
        <f t="shared" si="141"/>
        <v>-0.037566222507625535</v>
      </c>
      <c r="G122" s="4">
        <f t="shared" si="141"/>
        <v>0.0041308548204410656</v>
      </c>
      <c r="H122" s="4">
        <f t="shared" si="141"/>
        <v>0.022844206626877916</v>
      </c>
      <c r="J122" s="5">
        <f aca="true" t="shared" si="142" ref="J122:L123">J$2*F122</f>
        <v>-0.022539733504575322</v>
      </c>
      <c r="K122" s="5">
        <f t="shared" si="142"/>
        <v>0.0012392564461323197</v>
      </c>
      <c r="L122" s="5">
        <f t="shared" si="142"/>
        <v>0.002284420662687792</v>
      </c>
      <c r="M122" s="6">
        <f t="shared" si="135"/>
        <v>-0.01901605639575521</v>
      </c>
      <c r="O122" s="40">
        <v>0.078</v>
      </c>
      <c r="P122" s="40">
        <v>0.476</v>
      </c>
      <c r="Q122" s="40">
        <v>0.446</v>
      </c>
      <c r="S122" s="25">
        <f aca="true" t="shared" si="143" ref="S122:U123">+O121*F122</f>
        <v>-0.0014275164552897703</v>
      </c>
      <c r="T122" s="25">
        <f t="shared" si="143"/>
        <v>0.002081950829502297</v>
      </c>
      <c r="U122" s="25">
        <f t="shared" si="143"/>
        <v>0.010462646635110087</v>
      </c>
      <c r="V122" s="26">
        <f t="shared" si="136"/>
        <v>0.011117081009322613</v>
      </c>
      <c r="X122" s="41">
        <v>0.109</v>
      </c>
      <c r="Y122" s="41">
        <v>0.459</v>
      </c>
      <c r="Z122" s="41">
        <v>0.432</v>
      </c>
      <c r="AB122" s="31">
        <f aca="true" t="shared" si="144" ref="AB122:AD123">+X121*F122</f>
        <v>-0.0026296355755337877</v>
      </c>
      <c r="AC122" s="31">
        <f t="shared" si="144"/>
        <v>0.002007595442734358</v>
      </c>
      <c r="AD122" s="31">
        <f t="shared" si="144"/>
        <v>0.010142827742333795</v>
      </c>
      <c r="AE122" s="32">
        <f t="shared" si="140"/>
        <v>0.009520787609534365</v>
      </c>
    </row>
    <row r="123" spans="1:31" ht="12.75">
      <c r="A123" s="1">
        <v>42308</v>
      </c>
      <c r="B123" s="2">
        <v>32.9</v>
      </c>
      <c r="C123" s="2">
        <v>151.34</v>
      </c>
      <c r="D123" s="2">
        <v>201.81</v>
      </c>
      <c r="F123" s="4">
        <f aca="true" t="shared" si="145" ref="F123:H124">+B123/B122-1</f>
        <v>0.09758131776480394</v>
      </c>
      <c r="G123" s="4">
        <f t="shared" si="145"/>
        <v>0.004180213655364584</v>
      </c>
      <c r="H123" s="4">
        <f t="shared" si="145"/>
        <v>0.01514084507042246</v>
      </c>
      <c r="J123" s="5">
        <f t="shared" si="142"/>
        <v>0.05854879065888236</v>
      </c>
      <c r="K123" s="5">
        <f t="shared" si="142"/>
        <v>0.0012540640966093753</v>
      </c>
      <c r="L123" s="5">
        <f t="shared" si="142"/>
        <v>0.001514084507042246</v>
      </c>
      <c r="M123" s="6">
        <f t="shared" si="135"/>
        <v>0.06131693926253398</v>
      </c>
      <c r="O123" s="40">
        <v>0.064</v>
      </c>
      <c r="P123" s="40">
        <v>0.511</v>
      </c>
      <c r="Q123" s="40">
        <v>0.425</v>
      </c>
      <c r="S123" s="25">
        <f t="shared" si="143"/>
        <v>0.007611342785654707</v>
      </c>
      <c r="T123" s="25">
        <f t="shared" si="143"/>
        <v>0.001989781699953542</v>
      </c>
      <c r="U123" s="25">
        <f t="shared" si="143"/>
        <v>0.006752816901408417</v>
      </c>
      <c r="V123" s="26">
        <f t="shared" si="136"/>
        <v>0.016353941387016666</v>
      </c>
      <c r="X123" s="41">
        <v>0.122</v>
      </c>
      <c r="Y123" s="41">
        <v>0.478</v>
      </c>
      <c r="Z123" s="41">
        <v>0.4</v>
      </c>
      <c r="AB123" s="31">
        <f t="shared" si="144"/>
        <v>0.01063636363636363</v>
      </c>
      <c r="AC123" s="31">
        <f t="shared" si="144"/>
        <v>0.001918718067812344</v>
      </c>
      <c r="AD123" s="31">
        <f t="shared" si="144"/>
        <v>0.006540845070422502</v>
      </c>
      <c r="AE123" s="32">
        <f t="shared" si="140"/>
        <v>0.019095926774598475</v>
      </c>
    </row>
    <row r="124" spans="1:31" ht="12.75">
      <c r="A124" s="1">
        <v>42338</v>
      </c>
      <c r="B124" s="2">
        <v>34.23</v>
      </c>
      <c r="C124" s="2">
        <v>151.94</v>
      </c>
      <c r="D124" s="2">
        <v>203.72</v>
      </c>
      <c r="F124" s="4">
        <f t="shared" si="145"/>
        <v>0.04042553191489362</v>
      </c>
      <c r="G124" s="4">
        <f t="shared" si="145"/>
        <v>0.003964583058015059</v>
      </c>
      <c r="H124" s="4">
        <f t="shared" si="145"/>
        <v>0.009464347653733718</v>
      </c>
      <c r="J124" s="5">
        <f aca="true" t="shared" si="146" ref="J124:L125">J$2*F124</f>
        <v>0.02425531914893617</v>
      </c>
      <c r="K124" s="5">
        <f t="shared" si="146"/>
        <v>0.0011893749174045176</v>
      </c>
      <c r="L124" s="5">
        <f t="shared" si="146"/>
        <v>0.0009464347653733718</v>
      </c>
      <c r="M124" s="6">
        <f t="shared" si="135"/>
        <v>0.02639112883171406</v>
      </c>
      <c r="O124" s="40">
        <v>0.099</v>
      </c>
      <c r="P124" s="40">
        <v>0.474</v>
      </c>
      <c r="Q124" s="40">
        <v>0.427</v>
      </c>
      <c r="S124" s="25">
        <f aca="true" t="shared" si="147" ref="S124:U125">+O123*F124</f>
        <v>0.0025872340425531918</v>
      </c>
      <c r="T124" s="25">
        <f t="shared" si="147"/>
        <v>0.002025901942645695</v>
      </c>
      <c r="U124" s="25">
        <f t="shared" si="147"/>
        <v>0.00402234775283683</v>
      </c>
      <c r="V124" s="26">
        <f t="shared" si="136"/>
        <v>0.008635483738035717</v>
      </c>
      <c r="X124" s="41">
        <v>0.15</v>
      </c>
      <c r="Y124" s="41">
        <v>0.445</v>
      </c>
      <c r="Z124" s="41">
        <v>0.405</v>
      </c>
      <c r="AB124" s="31">
        <f aca="true" t="shared" si="148" ref="AB124:AD125">+X123*F124</f>
        <v>0.0049319148936170214</v>
      </c>
      <c r="AC124" s="31">
        <f t="shared" si="148"/>
        <v>0.0018950707017311979</v>
      </c>
      <c r="AD124" s="31">
        <f t="shared" si="148"/>
        <v>0.003785739061493487</v>
      </c>
      <c r="AE124" s="32">
        <f t="shared" si="140"/>
        <v>0.010612724656841706</v>
      </c>
    </row>
    <row r="125" spans="1:31" ht="12.75">
      <c r="A125" s="1">
        <v>42368</v>
      </c>
      <c r="B125" s="2">
        <v>32.69</v>
      </c>
      <c r="C125" s="2">
        <v>151.49</v>
      </c>
      <c r="D125" s="2">
        <v>200.42</v>
      </c>
      <c r="F125" s="4">
        <f aca="true" t="shared" si="149" ref="F125:H126">+B125/B124-1</f>
        <v>-0.04498977505112467</v>
      </c>
      <c r="G125" s="4">
        <f t="shared" si="149"/>
        <v>-0.002961695406081266</v>
      </c>
      <c r="H125" s="4">
        <f t="shared" si="149"/>
        <v>-0.016198704103671746</v>
      </c>
      <c r="J125" s="5">
        <f t="shared" si="146"/>
        <v>-0.026993865030674802</v>
      </c>
      <c r="K125" s="5">
        <f t="shared" si="146"/>
        <v>-0.0008885086218243798</v>
      </c>
      <c r="L125" s="5">
        <f t="shared" si="146"/>
        <v>-0.0016198704103671747</v>
      </c>
      <c r="M125" s="6">
        <f aca="true" t="shared" si="150" ref="M125:M130">SUM(J125:L125)</f>
        <v>-0.029502244062866355</v>
      </c>
      <c r="O125" s="40">
        <v>0.135</v>
      </c>
      <c r="P125" s="40">
        <v>0.459</v>
      </c>
      <c r="Q125" s="40">
        <v>0.406</v>
      </c>
      <c r="S125" s="25">
        <f t="shared" si="147"/>
        <v>-0.0044539877300613425</v>
      </c>
      <c r="T125" s="25">
        <f t="shared" si="147"/>
        <v>-0.00140384362248252</v>
      </c>
      <c r="U125" s="25">
        <f t="shared" si="147"/>
        <v>-0.006916846652267835</v>
      </c>
      <c r="V125" s="26">
        <f aca="true" t="shared" si="151" ref="V125:V130">SUM(S125:U125)</f>
        <v>-0.012774678004811697</v>
      </c>
      <c r="X125" s="41">
        <v>0.198</v>
      </c>
      <c r="Y125" s="41">
        <v>0.424</v>
      </c>
      <c r="Z125" s="41">
        <v>0.378</v>
      </c>
      <c r="AB125" s="31">
        <f t="shared" si="148"/>
        <v>-0.0067484662576687005</v>
      </c>
      <c r="AC125" s="31">
        <f t="shared" si="148"/>
        <v>-0.0013179544557061634</v>
      </c>
      <c r="AD125" s="31">
        <f t="shared" si="148"/>
        <v>-0.006560475161987058</v>
      </c>
      <c r="AE125" s="32">
        <f t="shared" si="140"/>
        <v>-0.014626895875361923</v>
      </c>
    </row>
    <row r="126" spans="1:31" ht="12.75">
      <c r="A126" s="1">
        <v>42398</v>
      </c>
      <c r="B126" s="2">
        <v>30.425</v>
      </c>
      <c r="C126" s="2">
        <v>152.45</v>
      </c>
      <c r="D126" s="2">
        <v>206.11</v>
      </c>
      <c r="F126" s="4">
        <f t="shared" si="149"/>
        <v>-0.06928724380544504</v>
      </c>
      <c r="G126" s="4">
        <f t="shared" si="149"/>
        <v>0.006337051950623618</v>
      </c>
      <c r="H126" s="4">
        <f t="shared" si="149"/>
        <v>0.028390380201576804</v>
      </c>
      <c r="J126" s="5">
        <f aca="true" t="shared" si="152" ref="J126:L127">J$2*F126</f>
        <v>-0.041572346283267024</v>
      </c>
      <c r="K126" s="5">
        <f t="shared" si="152"/>
        <v>0.0019011155851870853</v>
      </c>
      <c r="L126" s="5">
        <f t="shared" si="152"/>
        <v>0.0028390380201576805</v>
      </c>
      <c r="M126" s="6">
        <f t="shared" si="150"/>
        <v>-0.03683219267792225</v>
      </c>
      <c r="O126" s="40">
        <v>0.084</v>
      </c>
      <c r="P126" s="40">
        <v>0.471</v>
      </c>
      <c r="Q126" s="40">
        <v>0.445</v>
      </c>
      <c r="S126" s="25">
        <f aca="true" t="shared" si="153" ref="S126:U127">+O125*F126</f>
        <v>-0.009353777913735081</v>
      </c>
      <c r="T126" s="25">
        <f t="shared" si="153"/>
        <v>0.0029087068453362407</v>
      </c>
      <c r="U126" s="25">
        <f t="shared" si="153"/>
        <v>0.011526494361840183</v>
      </c>
      <c r="V126" s="26">
        <f t="shared" si="151"/>
        <v>0.005081423293441342</v>
      </c>
      <c r="X126" s="41">
        <v>0.12</v>
      </c>
      <c r="Y126" s="41">
        <v>0.453</v>
      </c>
      <c r="Z126" s="41">
        <v>0.427</v>
      </c>
      <c r="AB126" s="31">
        <f aca="true" t="shared" si="154" ref="AB126:AD127">+X125*F126</f>
        <v>-0.01371887427347812</v>
      </c>
      <c r="AC126" s="31">
        <f t="shared" si="154"/>
        <v>0.002686910027064414</v>
      </c>
      <c r="AD126" s="31">
        <f t="shared" si="154"/>
        <v>0.010731563716196033</v>
      </c>
      <c r="AE126" s="32">
        <f aca="true" t="shared" si="155" ref="AE126:AE131">SUM(AB126:AD126)</f>
        <v>-0.00030040053021767286</v>
      </c>
    </row>
    <row r="127" spans="1:31" ht="12.75">
      <c r="A127" s="1">
        <v>42429</v>
      </c>
      <c r="B127" s="2">
        <v>30.485</v>
      </c>
      <c r="C127" s="2">
        <v>152.75</v>
      </c>
      <c r="D127" s="2">
        <v>208.59</v>
      </c>
      <c r="F127" s="4">
        <f aca="true" t="shared" si="156" ref="F127:H128">+B127/B126-1</f>
        <v>0.0019720624486441185</v>
      </c>
      <c r="G127" s="4">
        <f t="shared" si="156"/>
        <v>0.0019678583142015427</v>
      </c>
      <c r="H127" s="4">
        <f t="shared" si="156"/>
        <v>0.012032409878220296</v>
      </c>
      <c r="J127" s="5">
        <f t="shared" si="152"/>
        <v>0.001183237469186471</v>
      </c>
      <c r="K127" s="5">
        <f t="shared" si="152"/>
        <v>0.0005903574942604628</v>
      </c>
      <c r="L127" s="5">
        <f t="shared" si="152"/>
        <v>0.0012032409878220296</v>
      </c>
      <c r="M127" s="6">
        <f t="shared" si="150"/>
        <v>0.0029768359512689635</v>
      </c>
      <c r="O127" s="40">
        <v>0.102</v>
      </c>
      <c r="P127" s="40">
        <v>0.488</v>
      </c>
      <c r="Q127" s="40">
        <v>0.41</v>
      </c>
      <c r="S127" s="25">
        <f t="shared" si="153"/>
        <v>0.00016565324568610596</v>
      </c>
      <c r="T127" s="25">
        <f t="shared" si="153"/>
        <v>0.0009268612659889266</v>
      </c>
      <c r="U127" s="25">
        <f t="shared" si="153"/>
        <v>0.0053544223958080315</v>
      </c>
      <c r="V127" s="26">
        <f t="shared" si="151"/>
        <v>0.006446936907483064</v>
      </c>
      <c r="X127" s="41">
        <v>0.166</v>
      </c>
      <c r="Y127" s="41">
        <v>0.451</v>
      </c>
      <c r="Z127" s="41">
        <v>0.383</v>
      </c>
      <c r="AB127" s="31">
        <f t="shared" si="154"/>
        <v>0.0002366474938372942</v>
      </c>
      <c r="AC127" s="31">
        <f t="shared" si="154"/>
        <v>0.0008914398163332989</v>
      </c>
      <c r="AD127" s="31">
        <f t="shared" si="154"/>
        <v>0.005137839018000067</v>
      </c>
      <c r="AE127" s="32">
        <f t="shared" si="155"/>
        <v>0.00626592632817066</v>
      </c>
    </row>
    <row r="128" spans="1:31" ht="12.75">
      <c r="A128" s="1">
        <v>42460</v>
      </c>
      <c r="B128" s="2">
        <v>30.805</v>
      </c>
      <c r="C128" s="2">
        <v>152.8</v>
      </c>
      <c r="D128" s="2">
        <v>210.68</v>
      </c>
      <c r="F128" s="4">
        <f t="shared" si="156"/>
        <v>0.01049696572084624</v>
      </c>
      <c r="G128" s="4">
        <f t="shared" si="156"/>
        <v>0.0003273322422259195</v>
      </c>
      <c r="H128" s="4">
        <f t="shared" si="156"/>
        <v>0.010019655784073933</v>
      </c>
      <c r="J128" s="5">
        <f aca="true" t="shared" si="157" ref="J128:L129">J$2*F128</f>
        <v>0.006298179432507744</v>
      </c>
      <c r="K128" s="5">
        <f t="shared" si="157"/>
        <v>9.819967266777585E-05</v>
      </c>
      <c r="L128" s="5">
        <f t="shared" si="157"/>
        <v>0.0010019655784073934</v>
      </c>
      <c r="M128" s="6">
        <f t="shared" si="150"/>
        <v>0.007398344683582914</v>
      </c>
      <c r="O128" s="40">
        <v>0.092</v>
      </c>
      <c r="P128" s="40">
        <v>0.477</v>
      </c>
      <c r="Q128" s="40">
        <v>0.431</v>
      </c>
      <c r="S128" s="25">
        <f aca="true" t="shared" si="158" ref="S128:U129">+O127*F128</f>
        <v>0.0010706905035263166</v>
      </c>
      <c r="T128" s="25">
        <f t="shared" si="158"/>
        <v>0.00015973813420624872</v>
      </c>
      <c r="U128" s="25">
        <f t="shared" si="158"/>
        <v>0.004108058871470312</v>
      </c>
      <c r="V128" s="26">
        <f t="shared" si="151"/>
        <v>0.005338487509202877</v>
      </c>
      <c r="X128" s="41">
        <v>0.136</v>
      </c>
      <c r="Y128" s="41">
        <v>0.453</v>
      </c>
      <c r="Z128" s="41">
        <v>0.411</v>
      </c>
      <c r="AB128" s="31">
        <f aca="true" t="shared" si="159" ref="AB128:AD129">+X127*F128</f>
        <v>0.0017424963096604761</v>
      </c>
      <c r="AC128" s="31">
        <f t="shared" si="159"/>
        <v>0.0001476268412438897</v>
      </c>
      <c r="AD128" s="31">
        <f t="shared" si="159"/>
        <v>0.0038375281653003166</v>
      </c>
      <c r="AE128" s="32">
        <f t="shared" si="155"/>
        <v>0.0057276513162046825</v>
      </c>
    </row>
    <row r="129" spans="1:31" ht="12.75">
      <c r="A129" s="1">
        <v>42490</v>
      </c>
      <c r="B129" s="2">
        <v>30.88</v>
      </c>
      <c r="C129" s="2">
        <v>152.44</v>
      </c>
      <c r="D129" s="2">
        <v>206.82</v>
      </c>
      <c r="F129" s="4">
        <f aca="true" t="shared" si="160" ref="F129:H130">+B129/B128-1</f>
        <v>0.002434669696477876</v>
      </c>
      <c r="G129" s="4">
        <f t="shared" si="160"/>
        <v>-0.002356020942408499</v>
      </c>
      <c r="H129" s="4">
        <f t="shared" si="160"/>
        <v>-0.01832162521359415</v>
      </c>
      <c r="J129" s="5">
        <f t="shared" si="157"/>
        <v>0.0014608018178867254</v>
      </c>
      <c r="K129" s="5">
        <f t="shared" si="157"/>
        <v>-0.0007068062827225496</v>
      </c>
      <c r="L129" s="5">
        <f t="shared" si="157"/>
        <v>-0.001832162521359415</v>
      </c>
      <c r="M129" s="6">
        <f t="shared" si="150"/>
        <v>-0.0010781669861952394</v>
      </c>
      <c r="O129" s="40">
        <v>0.327</v>
      </c>
      <c r="P129" s="40">
        <v>0.372</v>
      </c>
      <c r="Q129" s="40">
        <v>0.301</v>
      </c>
      <c r="S129" s="25">
        <f t="shared" si="158"/>
        <v>0.00022398961207596458</v>
      </c>
      <c r="T129" s="25">
        <f t="shared" si="158"/>
        <v>-0.001123821989528854</v>
      </c>
      <c r="U129" s="25">
        <f t="shared" si="158"/>
        <v>-0.007896620467059079</v>
      </c>
      <c r="V129" s="26">
        <f t="shared" si="151"/>
        <v>-0.008796452844511969</v>
      </c>
      <c r="X129" s="41">
        <v>0.446</v>
      </c>
      <c r="Y129" s="41">
        <v>0.298</v>
      </c>
      <c r="Z129" s="41">
        <v>0.256</v>
      </c>
      <c r="AB129" s="31">
        <f t="shared" si="159"/>
        <v>0.00033111507872099114</v>
      </c>
      <c r="AC129" s="31">
        <f t="shared" si="159"/>
        <v>-0.00106727748691105</v>
      </c>
      <c r="AD129" s="31">
        <f t="shared" si="159"/>
        <v>-0.007530187962787195</v>
      </c>
      <c r="AE129" s="32">
        <f t="shared" si="155"/>
        <v>-0.008266350370977255</v>
      </c>
    </row>
    <row r="130" spans="1:31" ht="12.75">
      <c r="A130" s="1">
        <v>42521</v>
      </c>
      <c r="B130" s="2">
        <v>32.155</v>
      </c>
      <c r="C130" s="2">
        <v>152.91</v>
      </c>
      <c r="D130" s="2">
        <v>210.08</v>
      </c>
      <c r="F130" s="4">
        <f t="shared" si="160"/>
        <v>0.04128886010362698</v>
      </c>
      <c r="G130" s="4">
        <f t="shared" si="160"/>
        <v>0.0030831802676463127</v>
      </c>
      <c r="H130" s="4">
        <f t="shared" si="160"/>
        <v>0.015762498791219492</v>
      </c>
      <c r="J130" s="5">
        <f aca="true" t="shared" si="161" ref="J130:L131">J$2*F130</f>
        <v>0.024773316062176188</v>
      </c>
      <c r="K130" s="5">
        <f t="shared" si="161"/>
        <v>0.0009249540802938938</v>
      </c>
      <c r="L130" s="5">
        <f t="shared" si="161"/>
        <v>0.0015762498791219493</v>
      </c>
      <c r="M130" s="6">
        <f t="shared" si="150"/>
        <v>0.027274520021592034</v>
      </c>
      <c r="O130" s="40">
        <v>0.339</v>
      </c>
      <c r="P130" s="40">
        <v>0.349</v>
      </c>
      <c r="Q130" s="40">
        <v>0.312</v>
      </c>
      <c r="S130" s="25">
        <f aca="true" t="shared" si="162" ref="S130:U131">+O129*F130</f>
        <v>0.013501457253886023</v>
      </c>
      <c r="T130" s="25">
        <f t="shared" si="162"/>
        <v>0.0011469430595644284</v>
      </c>
      <c r="U130" s="25">
        <f t="shared" si="162"/>
        <v>0.004744512136157067</v>
      </c>
      <c r="V130" s="26">
        <f t="shared" si="151"/>
        <v>0.01939291244960752</v>
      </c>
      <c r="X130" s="41">
        <v>0.446</v>
      </c>
      <c r="Y130" s="41">
        <v>0.288</v>
      </c>
      <c r="Z130" s="41">
        <v>0.266</v>
      </c>
      <c r="AB130" s="31">
        <f aca="true" t="shared" si="163" ref="AB130:AD131">+X129*F130</f>
        <v>0.01841483160621763</v>
      </c>
      <c r="AC130" s="31">
        <f t="shared" si="163"/>
        <v>0.0009187877197586011</v>
      </c>
      <c r="AD130" s="31">
        <f t="shared" si="163"/>
        <v>0.00403519969055219</v>
      </c>
      <c r="AE130" s="32">
        <f t="shared" si="155"/>
        <v>0.023368819016528423</v>
      </c>
    </row>
    <row r="131" spans="1:31" ht="12.75">
      <c r="A131" s="1">
        <v>42551</v>
      </c>
      <c r="B131" s="2">
        <v>31.45</v>
      </c>
      <c r="C131" s="2">
        <v>153.7</v>
      </c>
      <c r="D131" s="2">
        <v>216.36</v>
      </c>
      <c r="F131" s="4">
        <f aca="true" t="shared" si="164" ref="F131:H132">+B131/B130-1</f>
        <v>-0.021925050536464097</v>
      </c>
      <c r="G131" s="4">
        <f t="shared" si="164"/>
        <v>0.005166437773853838</v>
      </c>
      <c r="H131" s="4">
        <f t="shared" si="164"/>
        <v>0.0298933739527798</v>
      </c>
      <c r="J131" s="5">
        <f t="shared" si="161"/>
        <v>-0.013155030321878458</v>
      </c>
      <c r="K131" s="5">
        <f t="shared" si="161"/>
        <v>0.0015499313321561514</v>
      </c>
      <c r="L131" s="5">
        <f t="shared" si="161"/>
        <v>0.0029893373952779804</v>
      </c>
      <c r="M131" s="6">
        <f aca="true" t="shared" si="165" ref="M131:M136">SUM(J131:L131)</f>
        <v>-0.008615761594444327</v>
      </c>
      <c r="O131" s="40">
        <v>0.282</v>
      </c>
      <c r="P131" s="40">
        <v>0.421</v>
      </c>
      <c r="Q131" s="40">
        <v>0.297</v>
      </c>
      <c r="S131" s="25">
        <f t="shared" si="162"/>
        <v>-0.007432592131861329</v>
      </c>
      <c r="T131" s="25">
        <f t="shared" si="162"/>
        <v>0.0018030867830749894</v>
      </c>
      <c r="U131" s="25">
        <f t="shared" si="162"/>
        <v>0.009326732673267297</v>
      </c>
      <c r="V131" s="26">
        <f aca="true" t="shared" si="166" ref="V131:V136">SUM(S131:U131)</f>
        <v>0.003697227324480957</v>
      </c>
      <c r="X131" s="41">
        <v>0.414</v>
      </c>
      <c r="Y131" s="41">
        <v>0.329</v>
      </c>
      <c r="Z131" s="41">
        <v>0.257</v>
      </c>
      <c r="AB131" s="31">
        <f t="shared" si="163"/>
        <v>-0.009778572539262988</v>
      </c>
      <c r="AC131" s="31">
        <f t="shared" si="163"/>
        <v>0.0014879340788699052</v>
      </c>
      <c r="AD131" s="31">
        <f t="shared" si="163"/>
        <v>0.007951637471439427</v>
      </c>
      <c r="AE131" s="32">
        <f t="shared" si="155"/>
        <v>-0.00033900098895365584</v>
      </c>
    </row>
    <row r="132" spans="1:31" ht="12.75">
      <c r="A132" s="1">
        <v>42582</v>
      </c>
      <c r="B132" s="2">
        <v>32.695</v>
      </c>
      <c r="C132" s="2">
        <v>153.97</v>
      </c>
      <c r="D132" s="2">
        <v>219.57</v>
      </c>
      <c r="F132" s="4">
        <f t="shared" si="164"/>
        <v>0.03958664546899837</v>
      </c>
      <c r="G132" s="4">
        <f t="shared" si="164"/>
        <v>0.0017566688353936044</v>
      </c>
      <c r="H132" s="4">
        <f t="shared" si="164"/>
        <v>0.014836383804769815</v>
      </c>
      <c r="J132" s="5">
        <f aca="true" t="shared" si="167" ref="J132:L133">J$2*F132</f>
        <v>0.02375198728139902</v>
      </c>
      <c r="K132" s="5">
        <f t="shared" si="167"/>
        <v>0.0005270006506180813</v>
      </c>
      <c r="L132" s="5">
        <f t="shared" si="167"/>
        <v>0.0014836383804769815</v>
      </c>
      <c r="M132" s="6">
        <f t="shared" si="165"/>
        <v>0.025762626312494083</v>
      </c>
      <c r="O132" s="40">
        <v>0.054</v>
      </c>
      <c r="P132" s="40">
        <v>0.546</v>
      </c>
      <c r="Q132" s="40">
        <v>0.4</v>
      </c>
      <c r="S132" s="25">
        <f aca="true" t="shared" si="168" ref="S132:U133">+O131*F132</f>
        <v>0.01116343402225754</v>
      </c>
      <c r="T132" s="25">
        <f t="shared" si="168"/>
        <v>0.0007395575797007074</v>
      </c>
      <c r="U132" s="25">
        <f t="shared" si="168"/>
        <v>0.004406405990016635</v>
      </c>
      <c r="V132" s="26">
        <f t="shared" si="166"/>
        <v>0.016309397591974882</v>
      </c>
      <c r="X132" s="41">
        <v>0.133</v>
      </c>
      <c r="Y132" s="41">
        <v>0.495</v>
      </c>
      <c r="Z132" s="41">
        <v>0.372</v>
      </c>
      <c r="AB132" s="31">
        <f aca="true" t="shared" si="169" ref="AB132:AD133">+X131*F132</f>
        <v>0.016388871224165324</v>
      </c>
      <c r="AC132" s="31">
        <f t="shared" si="169"/>
        <v>0.0005779440468444959</v>
      </c>
      <c r="AD132" s="31">
        <f t="shared" si="169"/>
        <v>0.0038129506378258423</v>
      </c>
      <c r="AE132" s="32">
        <f aca="true" t="shared" si="170" ref="AE132:AE137">SUM(AB132:AD132)</f>
        <v>0.020779765908835665</v>
      </c>
    </row>
    <row r="133" spans="1:31" ht="12.75">
      <c r="A133" s="1">
        <v>42613</v>
      </c>
      <c r="B133" s="2">
        <v>32.8</v>
      </c>
      <c r="C133" s="2">
        <v>153.94</v>
      </c>
      <c r="D133" s="2">
        <v>218.65</v>
      </c>
      <c r="F133" s="4">
        <f aca="true" t="shared" si="171" ref="F133:H134">+B133/B132-1</f>
        <v>0.003211500229392872</v>
      </c>
      <c r="G133" s="4">
        <f t="shared" si="171"/>
        <v>-0.00019484315126327978</v>
      </c>
      <c r="H133" s="4">
        <f t="shared" si="171"/>
        <v>-0.0041900077424055215</v>
      </c>
      <c r="J133" s="5">
        <f t="shared" si="167"/>
        <v>0.001926900137635723</v>
      </c>
      <c r="K133" s="5">
        <f t="shared" si="167"/>
        <v>-5.8452945378983934E-05</v>
      </c>
      <c r="L133" s="5">
        <f t="shared" si="167"/>
        <v>-0.0004190007742405522</v>
      </c>
      <c r="M133" s="6">
        <f t="shared" si="165"/>
        <v>0.0014494464180161868</v>
      </c>
      <c r="O133" s="40">
        <v>0.8</v>
      </c>
      <c r="P133" s="40">
        <v>0.15</v>
      </c>
      <c r="Q133" s="40">
        <v>0.05</v>
      </c>
      <c r="S133" s="25">
        <f t="shared" si="168"/>
        <v>0.00017342101238721508</v>
      </c>
      <c r="T133" s="25">
        <f t="shared" si="168"/>
        <v>-0.00010638436058975077</v>
      </c>
      <c r="U133" s="25">
        <f t="shared" si="168"/>
        <v>-0.0016760030969622088</v>
      </c>
      <c r="V133" s="26">
        <f t="shared" si="166"/>
        <v>-0.0016089664451647446</v>
      </c>
      <c r="X133" s="41">
        <v>1</v>
      </c>
      <c r="Y133" s="41">
        <v>0</v>
      </c>
      <c r="Z133" s="41">
        <v>0</v>
      </c>
      <c r="AB133" s="31">
        <f t="shared" si="169"/>
        <v>0.000427129530509252</v>
      </c>
      <c r="AC133" s="31">
        <f t="shared" si="169"/>
        <v>-9.644735987532349E-05</v>
      </c>
      <c r="AD133" s="31">
        <f t="shared" si="169"/>
        <v>-0.001558682880174854</v>
      </c>
      <c r="AE133" s="32">
        <f t="shared" si="170"/>
        <v>-0.0012280007095409255</v>
      </c>
    </row>
    <row r="134" spans="1:31" ht="12.75">
      <c r="A134" s="1">
        <v>42643</v>
      </c>
      <c r="B134" s="2">
        <v>32.675</v>
      </c>
      <c r="C134" s="2">
        <v>154.09</v>
      </c>
      <c r="D134" s="2">
        <v>219.36</v>
      </c>
      <c r="F134" s="4">
        <f t="shared" si="171"/>
        <v>-0.003810975609756073</v>
      </c>
      <c r="G134" s="4">
        <f t="shared" si="171"/>
        <v>0.0009744056125764455</v>
      </c>
      <c r="H134" s="4">
        <f t="shared" si="171"/>
        <v>0.003247198719414701</v>
      </c>
      <c r="J134" s="5">
        <f aca="true" t="shared" si="172" ref="J134:L135">J$2*F134</f>
        <v>-0.0022865853658536437</v>
      </c>
      <c r="K134" s="5">
        <f t="shared" si="172"/>
        <v>0.00029232168377293363</v>
      </c>
      <c r="L134" s="5">
        <f t="shared" si="172"/>
        <v>0.00032471987194147015</v>
      </c>
      <c r="M134" s="6">
        <f t="shared" si="165"/>
        <v>-0.0016695438101392399</v>
      </c>
      <c r="O134" s="40">
        <v>0.758</v>
      </c>
      <c r="P134" s="40">
        <v>0.086</v>
      </c>
      <c r="Q134" s="40">
        <v>0.156</v>
      </c>
      <c r="S134" s="25">
        <f aca="true" t="shared" si="173" ref="S134:U135">+O133*F134</f>
        <v>-0.0030487804878048586</v>
      </c>
      <c r="T134" s="25">
        <f t="shared" si="173"/>
        <v>0.00014616084188646681</v>
      </c>
      <c r="U134" s="25">
        <f t="shared" si="173"/>
        <v>0.00016235993597073507</v>
      </c>
      <c r="V134" s="26">
        <f t="shared" si="166"/>
        <v>-0.0027402597099476568</v>
      </c>
      <c r="X134" s="41">
        <v>1</v>
      </c>
      <c r="Y134" s="41">
        <v>0</v>
      </c>
      <c r="Z134" s="41">
        <v>0</v>
      </c>
      <c r="AB134" s="31">
        <f aca="true" t="shared" si="174" ref="AB134:AD135">+X133*F134</f>
        <v>-0.003810975609756073</v>
      </c>
      <c r="AC134" s="31">
        <f t="shared" si="174"/>
        <v>0</v>
      </c>
      <c r="AD134" s="31">
        <f t="shared" si="174"/>
        <v>0</v>
      </c>
      <c r="AE134" s="32">
        <f t="shared" si="170"/>
        <v>-0.003810975609756073</v>
      </c>
    </row>
    <row r="135" spans="1:31" ht="12.75">
      <c r="A135" s="1">
        <v>42674</v>
      </c>
      <c r="B135" s="2">
        <v>32.84</v>
      </c>
      <c r="C135" s="2">
        <v>153.05</v>
      </c>
      <c r="D135" s="2">
        <v>212.41</v>
      </c>
      <c r="F135" s="4">
        <f aca="true" t="shared" si="175" ref="F135:H136">+B135/B134-1</f>
        <v>0.0050497322111708876</v>
      </c>
      <c r="G135" s="4">
        <f t="shared" si="175"/>
        <v>-0.006749302355766096</v>
      </c>
      <c r="H135" s="4">
        <f t="shared" si="175"/>
        <v>-0.031683078045222524</v>
      </c>
      <c r="J135" s="5">
        <f t="shared" si="172"/>
        <v>0.0030298393267025325</v>
      </c>
      <c r="K135" s="5">
        <f t="shared" si="172"/>
        <v>-0.0020247907067298286</v>
      </c>
      <c r="L135" s="5">
        <f t="shared" si="172"/>
        <v>-0.0031683078045222526</v>
      </c>
      <c r="M135" s="6">
        <f t="shared" si="165"/>
        <v>-0.0021632591845495487</v>
      </c>
      <c r="O135" s="40">
        <v>0.616</v>
      </c>
      <c r="P135" s="40">
        <v>0.186</v>
      </c>
      <c r="Q135" s="40">
        <v>0.198</v>
      </c>
      <c r="S135" s="25">
        <f t="shared" si="173"/>
        <v>0.003827697016067533</v>
      </c>
      <c r="T135" s="25">
        <f t="shared" si="173"/>
        <v>-0.0005804400025958842</v>
      </c>
      <c r="U135" s="25">
        <f t="shared" si="173"/>
        <v>-0.004942560175054713</v>
      </c>
      <c r="V135" s="26">
        <f t="shared" si="166"/>
        <v>-0.0016953031615830646</v>
      </c>
      <c r="X135" s="41">
        <v>0.914</v>
      </c>
      <c r="Y135" s="41">
        <v>0</v>
      </c>
      <c r="Z135" s="41">
        <v>0.086</v>
      </c>
      <c r="AB135" s="31">
        <f t="shared" si="174"/>
        <v>0.0050497322111708876</v>
      </c>
      <c r="AC135" s="31">
        <f t="shared" si="174"/>
        <v>0</v>
      </c>
      <c r="AD135" s="31">
        <f t="shared" si="174"/>
        <v>0</v>
      </c>
      <c r="AE135" s="32">
        <f t="shared" si="170"/>
        <v>0.0050497322111708876</v>
      </c>
    </row>
    <row r="136" spans="1:31" ht="12.75">
      <c r="A136" s="1">
        <v>42704</v>
      </c>
      <c r="B136" s="2">
        <v>34.625</v>
      </c>
      <c r="C136" s="2">
        <v>152.54</v>
      </c>
      <c r="D136" s="2">
        <v>206.63</v>
      </c>
      <c r="F136" s="4">
        <f t="shared" si="175"/>
        <v>0.05435444579780735</v>
      </c>
      <c r="G136" s="4">
        <f t="shared" si="175"/>
        <v>-0.0033322443645869004</v>
      </c>
      <c r="H136" s="4">
        <f t="shared" si="175"/>
        <v>-0.027211524881126103</v>
      </c>
      <c r="J136" s="5">
        <f aca="true" t="shared" si="176" ref="J136:L137">J$2*F136</f>
        <v>0.03261266747868441</v>
      </c>
      <c r="K136" s="5">
        <f t="shared" si="176"/>
        <v>-0.00099967330937607</v>
      </c>
      <c r="L136" s="5">
        <f t="shared" si="176"/>
        <v>-0.0027211524881126103</v>
      </c>
      <c r="M136" s="6">
        <f t="shared" si="165"/>
        <v>0.028891841681195726</v>
      </c>
      <c r="O136" s="40">
        <v>0</v>
      </c>
      <c r="P136" s="40">
        <v>0.75</v>
      </c>
      <c r="Q136" s="40">
        <v>0.25</v>
      </c>
      <c r="S136" s="25">
        <f aca="true" t="shared" si="177" ref="S136:U137">+O135*F136</f>
        <v>0.03348233861144933</v>
      </c>
      <c r="T136" s="25">
        <f t="shared" si="177"/>
        <v>-0.0006197974518131634</v>
      </c>
      <c r="U136" s="25">
        <f t="shared" si="177"/>
        <v>-0.005387881926462969</v>
      </c>
      <c r="V136" s="26">
        <f t="shared" si="166"/>
        <v>0.027474659233173198</v>
      </c>
      <c r="X136" s="41">
        <v>0.00044</v>
      </c>
      <c r="Y136" s="41">
        <v>0.669</v>
      </c>
      <c r="Z136" s="41">
        <v>0.331</v>
      </c>
      <c r="AB136" s="31">
        <f aca="true" t="shared" si="178" ref="AB136:AD137">+X135*F136</f>
        <v>0.04967996345919592</v>
      </c>
      <c r="AC136" s="31">
        <f t="shared" si="178"/>
        <v>0</v>
      </c>
      <c r="AD136" s="31">
        <f t="shared" si="178"/>
        <v>-0.0023401911397768448</v>
      </c>
      <c r="AE136" s="32">
        <f t="shared" si="170"/>
        <v>0.04733977231941908</v>
      </c>
    </row>
    <row r="137" spans="1:31" ht="12.75">
      <c r="A137" s="1">
        <v>42735</v>
      </c>
      <c r="B137" s="2">
        <v>35.285</v>
      </c>
      <c r="C137" s="2">
        <v>153.44</v>
      </c>
      <c r="D137" s="2">
        <v>208.74</v>
      </c>
      <c r="F137" s="4">
        <f aca="true" t="shared" si="179" ref="F137:H138">+B137/B136-1</f>
        <v>0.019061371841155195</v>
      </c>
      <c r="G137" s="4">
        <f t="shared" si="179"/>
        <v>0.005900091779205585</v>
      </c>
      <c r="H137" s="4">
        <f t="shared" si="179"/>
        <v>0.010211489135169227</v>
      </c>
      <c r="J137" s="5">
        <f t="shared" si="176"/>
        <v>0.011436823104693116</v>
      </c>
      <c r="K137" s="5">
        <f t="shared" si="176"/>
        <v>0.0017700275337616755</v>
      </c>
      <c r="L137" s="5">
        <f t="shared" si="176"/>
        <v>0.0010211489135169228</v>
      </c>
      <c r="M137" s="6">
        <f aca="true" t="shared" si="180" ref="M137:M142">SUM(J137:L137)</f>
        <v>0.014227999551971715</v>
      </c>
      <c r="O137" s="40">
        <v>0.119</v>
      </c>
      <c r="P137" s="40">
        <v>0.466</v>
      </c>
      <c r="Q137" s="40">
        <v>0.415</v>
      </c>
      <c r="S137" s="25">
        <f t="shared" si="177"/>
        <v>0</v>
      </c>
      <c r="T137" s="25">
        <f t="shared" si="177"/>
        <v>0.004425068834404189</v>
      </c>
      <c r="U137" s="25">
        <f t="shared" si="177"/>
        <v>0.002552872283792307</v>
      </c>
      <c r="V137" s="26">
        <f aca="true" t="shared" si="181" ref="V137:V142">SUM(S137:U137)</f>
        <v>0.006977941118196496</v>
      </c>
      <c r="X137" s="41">
        <v>0.188</v>
      </c>
      <c r="Y137" s="41">
        <v>0.428</v>
      </c>
      <c r="Z137" s="41">
        <v>0.384</v>
      </c>
      <c r="AB137" s="31">
        <f t="shared" si="178"/>
        <v>8.387003610108285E-06</v>
      </c>
      <c r="AC137" s="31">
        <f t="shared" si="178"/>
        <v>0.003947161400288537</v>
      </c>
      <c r="AD137" s="31">
        <f t="shared" si="178"/>
        <v>0.0033800029037410143</v>
      </c>
      <c r="AE137" s="32">
        <f t="shared" si="170"/>
        <v>0.0073355513076396595</v>
      </c>
    </row>
    <row r="138" spans="1:31" ht="12.75">
      <c r="A138" s="1">
        <v>42766</v>
      </c>
      <c r="B138" s="2">
        <v>35.525</v>
      </c>
      <c r="C138" s="2">
        <v>152.16</v>
      </c>
      <c r="D138" s="2">
        <v>201.6</v>
      </c>
      <c r="F138" s="4">
        <f t="shared" si="179"/>
        <v>0.006801757120589613</v>
      </c>
      <c r="G138" s="4">
        <f t="shared" si="179"/>
        <v>-0.008342022940563076</v>
      </c>
      <c r="H138" s="4">
        <f t="shared" si="179"/>
        <v>-0.03420523138833009</v>
      </c>
      <c r="J138" s="5">
        <f aca="true" t="shared" si="182" ref="J138:L139">J$2*F138</f>
        <v>0.004081054272353768</v>
      </c>
      <c r="K138" s="5">
        <f t="shared" si="182"/>
        <v>-0.0025026068821689226</v>
      </c>
      <c r="L138" s="5">
        <f t="shared" si="182"/>
        <v>-0.0034205231388330093</v>
      </c>
      <c r="M138" s="6">
        <f t="shared" si="180"/>
        <v>-0.0018420757486481642</v>
      </c>
      <c r="O138" s="40">
        <v>0.586</v>
      </c>
      <c r="P138" s="40">
        <v>0.005</v>
      </c>
      <c r="Q138" s="40">
        <v>0.409</v>
      </c>
      <c r="S138" s="25">
        <f aca="true" t="shared" si="183" ref="S138:U139">+O137*F138</f>
        <v>0.0008094090973501639</v>
      </c>
      <c r="T138" s="25">
        <f t="shared" si="183"/>
        <v>-0.003887382690302394</v>
      </c>
      <c r="U138" s="25">
        <f t="shared" si="183"/>
        <v>-0.014195171026156988</v>
      </c>
      <c r="V138" s="26">
        <f t="shared" si="181"/>
        <v>-0.017273144619109216</v>
      </c>
      <c r="X138" s="41">
        <v>0.218</v>
      </c>
      <c r="Y138" s="41">
        <v>0</v>
      </c>
      <c r="Z138" s="41">
        <v>0.782</v>
      </c>
      <c r="AB138" s="31">
        <f aca="true" t="shared" si="184" ref="AB138:AD139">+X137*F138</f>
        <v>0.0012787303386708473</v>
      </c>
      <c r="AC138" s="31">
        <f t="shared" si="184"/>
        <v>-0.0035703858185609965</v>
      </c>
      <c r="AD138" s="31">
        <f t="shared" si="184"/>
        <v>-0.013134808853118756</v>
      </c>
      <c r="AE138" s="32">
        <f aca="true" t="shared" si="185" ref="AE138:AE143">SUM(AB138:AD138)</f>
        <v>-0.015426464333008906</v>
      </c>
    </row>
    <row r="139" spans="1:31" ht="12.75">
      <c r="A139" s="1">
        <v>42794</v>
      </c>
      <c r="B139" s="2">
        <v>36.905</v>
      </c>
      <c r="C139" s="2">
        <v>152.98</v>
      </c>
      <c r="D139" s="2">
        <v>205.36</v>
      </c>
      <c r="F139" s="4">
        <f aca="true" t="shared" si="186" ref="F139:H140">+B139/B138-1</f>
        <v>0.03884588318085869</v>
      </c>
      <c r="G139" s="4">
        <f t="shared" si="186"/>
        <v>0.005389064143007216</v>
      </c>
      <c r="H139" s="4">
        <f t="shared" si="186"/>
        <v>0.018650793650793807</v>
      </c>
      <c r="J139" s="5">
        <f t="shared" si="182"/>
        <v>0.02330752990851521</v>
      </c>
      <c r="K139" s="5">
        <f t="shared" si="182"/>
        <v>0.0016167192429021647</v>
      </c>
      <c r="L139" s="5">
        <f t="shared" si="182"/>
        <v>0.0018650793650793807</v>
      </c>
      <c r="M139" s="6">
        <f t="shared" si="180"/>
        <v>0.02678932851649676</v>
      </c>
      <c r="O139" s="40">
        <v>0.233</v>
      </c>
      <c r="P139" s="40">
        <v>0.45</v>
      </c>
      <c r="Q139" s="40">
        <v>0.317</v>
      </c>
      <c r="S139" s="25">
        <f t="shared" si="183"/>
        <v>0.02276368754398319</v>
      </c>
      <c r="T139" s="25">
        <f t="shared" si="183"/>
        <v>2.6945320715036082E-05</v>
      </c>
      <c r="U139" s="25">
        <f t="shared" si="183"/>
        <v>0.007628174603174666</v>
      </c>
      <c r="V139" s="26">
        <f t="shared" si="181"/>
        <v>0.030418807467872892</v>
      </c>
      <c r="X139" s="41">
        <v>0.361</v>
      </c>
      <c r="Y139" s="41">
        <v>0.363</v>
      </c>
      <c r="Z139" s="41">
        <v>0.276</v>
      </c>
      <c r="AB139" s="31">
        <f t="shared" si="184"/>
        <v>0.008468402533427193</v>
      </c>
      <c r="AC139" s="31">
        <f t="shared" si="184"/>
        <v>0</v>
      </c>
      <c r="AD139" s="31">
        <f t="shared" si="184"/>
        <v>0.014584920634920758</v>
      </c>
      <c r="AE139" s="32">
        <f t="shared" si="185"/>
        <v>0.02305332316834795</v>
      </c>
    </row>
    <row r="140" spans="1:31" ht="12.75">
      <c r="A140" s="1">
        <v>42825</v>
      </c>
      <c r="B140" s="2">
        <v>36.96</v>
      </c>
      <c r="C140" s="2">
        <v>152.58</v>
      </c>
      <c r="D140" s="2">
        <v>204.02</v>
      </c>
      <c r="F140" s="4">
        <f t="shared" si="186"/>
        <v>0.0014903129657228842</v>
      </c>
      <c r="G140" s="4">
        <f t="shared" si="186"/>
        <v>-0.002614720878546084</v>
      </c>
      <c r="H140" s="4">
        <f t="shared" si="186"/>
        <v>-0.006525126606934162</v>
      </c>
      <c r="J140" s="5">
        <f aca="true" t="shared" si="187" ref="J140:L141">J$2*F140</f>
        <v>0.0008941877794337305</v>
      </c>
      <c r="K140" s="5">
        <f t="shared" si="187"/>
        <v>-0.0007844162635638252</v>
      </c>
      <c r="L140" s="5">
        <f t="shared" si="187"/>
        <v>-0.0006525126606934163</v>
      </c>
      <c r="M140" s="6">
        <f t="shared" si="180"/>
        <v>-0.0005427411448235109</v>
      </c>
      <c r="O140" s="40">
        <v>0.609</v>
      </c>
      <c r="P140" s="40">
        <v>0.194</v>
      </c>
      <c r="Q140" s="40">
        <v>0.197</v>
      </c>
      <c r="S140" s="25">
        <f aca="true" t="shared" si="188" ref="S140:U141">+O139*F140</f>
        <v>0.000347242921013432</v>
      </c>
      <c r="T140" s="25">
        <f t="shared" si="188"/>
        <v>-0.001176624395345738</v>
      </c>
      <c r="U140" s="25">
        <f t="shared" si="188"/>
        <v>-0.002068465134398129</v>
      </c>
      <c r="V140" s="26">
        <f t="shared" si="181"/>
        <v>-0.002897846608730435</v>
      </c>
      <c r="X140" s="41">
        <v>0.824</v>
      </c>
      <c r="Y140" s="41">
        <v>0.05</v>
      </c>
      <c r="Z140" s="41">
        <v>0.126</v>
      </c>
      <c r="AB140" s="31">
        <f aca="true" t="shared" si="189" ref="AB140:AD141">+X139*F140</f>
        <v>0.0005380029806259612</v>
      </c>
      <c r="AC140" s="31">
        <f t="shared" si="189"/>
        <v>-0.0009491436789122285</v>
      </c>
      <c r="AD140" s="31">
        <f t="shared" si="189"/>
        <v>-0.0018009349435138288</v>
      </c>
      <c r="AE140" s="32">
        <f t="shared" si="185"/>
        <v>-0.002212075641800096</v>
      </c>
    </row>
    <row r="141" spans="1:31" ht="12.75">
      <c r="A141" s="1">
        <v>42853</v>
      </c>
      <c r="B141" s="2">
        <v>36.765</v>
      </c>
      <c r="C141" s="2">
        <v>152.9</v>
      </c>
      <c r="D141" s="2">
        <v>205.45</v>
      </c>
      <c r="F141" s="4">
        <f aca="true" t="shared" si="190" ref="F141:H142">+B141/B140-1</f>
        <v>-0.005275974025974017</v>
      </c>
      <c r="G141" s="4">
        <f t="shared" si="190"/>
        <v>0.0020972604535325345</v>
      </c>
      <c r="H141" s="4">
        <f t="shared" si="190"/>
        <v>0.007009116753259326</v>
      </c>
      <c r="J141" s="5">
        <f t="shared" si="187"/>
        <v>-0.00316558441558441</v>
      </c>
      <c r="K141" s="5">
        <f t="shared" si="187"/>
        <v>0.0006291781360597603</v>
      </c>
      <c r="L141" s="5">
        <f t="shared" si="187"/>
        <v>0.0007009116753259326</v>
      </c>
      <c r="M141" s="6">
        <f t="shared" si="180"/>
        <v>-0.0018354946041987171</v>
      </c>
      <c r="O141" s="40">
        <v>0.418</v>
      </c>
      <c r="P141" s="40">
        <v>0</v>
      </c>
      <c r="Q141" s="40">
        <v>0.582</v>
      </c>
      <c r="S141" s="25">
        <f t="shared" si="188"/>
        <v>-0.0032130681818181763</v>
      </c>
      <c r="T141" s="25">
        <f t="shared" si="188"/>
        <v>0.00040686852798531173</v>
      </c>
      <c r="U141" s="25">
        <f t="shared" si="188"/>
        <v>0.0013807960003920873</v>
      </c>
      <c r="V141" s="26">
        <f t="shared" si="181"/>
        <v>-0.0014254036534407774</v>
      </c>
      <c r="X141" s="41">
        <v>0.7</v>
      </c>
      <c r="Y141" s="41">
        <v>0.3</v>
      </c>
      <c r="Z141" s="41">
        <v>0</v>
      </c>
      <c r="AB141" s="31">
        <f t="shared" si="189"/>
        <v>-0.00434740259740259</v>
      </c>
      <c r="AC141" s="31">
        <f t="shared" si="189"/>
        <v>0.00010486302267662673</v>
      </c>
      <c r="AD141" s="31">
        <f t="shared" si="189"/>
        <v>0.000883148710910675</v>
      </c>
      <c r="AE141" s="32">
        <f t="shared" si="185"/>
        <v>-0.0033593908638152887</v>
      </c>
    </row>
    <row r="142" spans="1:31" ht="12.75">
      <c r="A142" s="1">
        <v>42886</v>
      </c>
      <c r="B142" s="2">
        <v>36.34</v>
      </c>
      <c r="C142" s="2">
        <v>153.34</v>
      </c>
      <c r="D142" s="2">
        <v>207.3</v>
      </c>
      <c r="F142" s="4">
        <f t="shared" si="190"/>
        <v>-0.011559907520739765</v>
      </c>
      <c r="G142" s="4">
        <f t="shared" si="190"/>
        <v>0.0028776978417266452</v>
      </c>
      <c r="H142" s="4">
        <f t="shared" si="190"/>
        <v>0.009004623996106131</v>
      </c>
      <c r="J142" s="5">
        <f aca="true" t="shared" si="191" ref="J142:L143">J$2*F142</f>
        <v>-0.0069359445124438585</v>
      </c>
      <c r="K142" s="5">
        <f t="shared" si="191"/>
        <v>0.0008633093525179936</v>
      </c>
      <c r="L142" s="5">
        <f t="shared" si="191"/>
        <v>0.0009004623996106131</v>
      </c>
      <c r="M142" s="6">
        <f t="shared" si="180"/>
        <v>-0.005172172760315252</v>
      </c>
      <c r="O142" s="40">
        <v>0.9</v>
      </c>
      <c r="P142" s="40">
        <v>0</v>
      </c>
      <c r="Q142" s="40">
        <v>0.1</v>
      </c>
      <c r="S142" s="25">
        <f aca="true" t="shared" si="192" ref="S142:U143">+O141*F142</f>
        <v>-0.004832041343669221</v>
      </c>
      <c r="T142" s="25">
        <f t="shared" si="192"/>
        <v>0</v>
      </c>
      <c r="U142" s="25">
        <f t="shared" si="192"/>
        <v>0.005240691165733768</v>
      </c>
      <c r="V142" s="26">
        <f t="shared" si="181"/>
        <v>0.00040864982206454716</v>
      </c>
      <c r="X142" s="41">
        <v>1</v>
      </c>
      <c r="Y142" s="41">
        <v>0</v>
      </c>
      <c r="Z142" s="41">
        <v>0</v>
      </c>
      <c r="AB142" s="31">
        <f aca="true" t="shared" si="193" ref="AB142:AD143">+X141*F142</f>
        <v>-0.008091935264517834</v>
      </c>
      <c r="AC142" s="31">
        <f t="shared" si="193"/>
        <v>0.0008633093525179936</v>
      </c>
      <c r="AD142" s="31">
        <f t="shared" si="193"/>
        <v>0</v>
      </c>
      <c r="AE142" s="32">
        <f t="shared" si="185"/>
        <v>-0.007228625911999841</v>
      </c>
    </row>
    <row r="143" spans="1:31" ht="12.75">
      <c r="A143" s="1">
        <v>42916</v>
      </c>
      <c r="B143" s="2">
        <v>35.67</v>
      </c>
      <c r="C143" s="2">
        <v>152.71</v>
      </c>
      <c r="D143" s="2">
        <v>206.14</v>
      </c>
      <c r="F143" s="4">
        <f aca="true" t="shared" si="194" ref="F143:H144">+B143/B142-1</f>
        <v>-0.018436984039625792</v>
      </c>
      <c r="G143" s="4">
        <f t="shared" si="194"/>
        <v>-0.004108517020999014</v>
      </c>
      <c r="H143" s="4">
        <f t="shared" si="194"/>
        <v>-0.005595754944524911</v>
      </c>
      <c r="J143" s="5">
        <f t="shared" si="191"/>
        <v>-0.011062190423775474</v>
      </c>
      <c r="K143" s="5">
        <f t="shared" si="191"/>
        <v>-0.0012325551062997043</v>
      </c>
      <c r="L143" s="5">
        <f t="shared" si="191"/>
        <v>-0.0005595754944524911</v>
      </c>
      <c r="M143" s="6">
        <f aca="true" t="shared" si="195" ref="M143:M148">SUM(J143:L143)</f>
        <v>-0.01285432102452767</v>
      </c>
      <c r="O143" s="40">
        <v>0.673</v>
      </c>
      <c r="P143" s="40">
        <v>0.131</v>
      </c>
      <c r="Q143" s="40">
        <v>0.196</v>
      </c>
      <c r="S143" s="25">
        <f t="shared" si="192"/>
        <v>-0.016593285635663212</v>
      </c>
      <c r="T143" s="25">
        <f t="shared" si="192"/>
        <v>0</v>
      </c>
      <c r="U143" s="25">
        <f t="shared" si="192"/>
        <v>-0.0005595754944524911</v>
      </c>
      <c r="V143" s="26">
        <f aca="true" t="shared" si="196" ref="V143:V148">SUM(S143:U143)</f>
        <v>-0.017152861130115705</v>
      </c>
      <c r="X143" s="41">
        <v>1</v>
      </c>
      <c r="Y143" s="41">
        <v>0</v>
      </c>
      <c r="Z143" s="41">
        <v>0</v>
      </c>
      <c r="AB143" s="31">
        <f t="shared" si="193"/>
        <v>-0.018436984039625792</v>
      </c>
      <c r="AC143" s="31">
        <f t="shared" si="193"/>
        <v>0</v>
      </c>
      <c r="AD143" s="31">
        <f t="shared" si="193"/>
        <v>0</v>
      </c>
      <c r="AE143" s="32">
        <f t="shared" si="185"/>
        <v>-0.018436984039625792</v>
      </c>
    </row>
    <row r="144" spans="1:31" ht="12.75">
      <c r="A144" s="1">
        <v>42947</v>
      </c>
      <c r="B144" s="2">
        <v>35.4</v>
      </c>
      <c r="C144" s="2">
        <v>152.92</v>
      </c>
      <c r="D144" s="2">
        <v>206.87</v>
      </c>
      <c r="F144" s="4">
        <f t="shared" si="194"/>
        <v>-0.007569386038688064</v>
      </c>
      <c r="G144" s="4">
        <f t="shared" si="194"/>
        <v>0.0013751555235412827</v>
      </c>
      <c r="H144" s="4">
        <f t="shared" si="194"/>
        <v>0.0035412826234597627</v>
      </c>
      <c r="J144" s="5">
        <f aca="true" t="shared" si="197" ref="J144:L145">J$2*F144</f>
        <v>-0.004541631623212838</v>
      </c>
      <c r="K144" s="5">
        <f t="shared" si="197"/>
        <v>0.00041254665706238477</v>
      </c>
      <c r="L144" s="5">
        <f t="shared" si="197"/>
        <v>0.0003541282623459763</v>
      </c>
      <c r="M144" s="6">
        <f t="shared" si="195"/>
        <v>-0.003774956703804477</v>
      </c>
      <c r="O144" s="40">
        <v>0.348</v>
      </c>
      <c r="P144" s="40">
        <v>0.408</v>
      </c>
      <c r="Q144" s="40">
        <v>0.244</v>
      </c>
      <c r="S144" s="25">
        <f aca="true" t="shared" si="198" ref="S144:U145">+O143*F144</f>
        <v>-0.0050941968040370674</v>
      </c>
      <c r="T144" s="25">
        <f t="shared" si="198"/>
        <v>0.00018014537358390805</v>
      </c>
      <c r="U144" s="25">
        <f t="shared" si="198"/>
        <v>0.0006940913941981135</v>
      </c>
      <c r="V144" s="26">
        <f t="shared" si="196"/>
        <v>-0.004219960036255046</v>
      </c>
      <c r="X144" s="41">
        <v>0.534</v>
      </c>
      <c r="Y144" s="41">
        <v>0.254</v>
      </c>
      <c r="Z144" s="41">
        <v>0.212</v>
      </c>
      <c r="AB144" s="31">
        <f aca="true" t="shared" si="199" ref="AB144:AD145">+X143*F144</f>
        <v>-0.007569386038688064</v>
      </c>
      <c r="AC144" s="31">
        <f t="shared" si="199"/>
        <v>0</v>
      </c>
      <c r="AD144" s="31">
        <f t="shared" si="199"/>
        <v>0</v>
      </c>
      <c r="AE144" s="32">
        <f aca="true" t="shared" si="200" ref="AE144:AE149">SUM(AB144:AD144)</f>
        <v>-0.007569386038688064</v>
      </c>
    </row>
    <row r="145" spans="1:31" ht="12.75">
      <c r="A145" s="1">
        <v>42978</v>
      </c>
      <c r="B145" s="2">
        <v>35.12</v>
      </c>
      <c r="C145" s="2">
        <v>153.43</v>
      </c>
      <c r="D145" s="2">
        <v>209.06</v>
      </c>
      <c r="F145" s="4">
        <f aca="true" t="shared" si="201" ref="F145:H146">+B145/B144-1</f>
        <v>-0.007909604519774072</v>
      </c>
      <c r="G145" s="4">
        <f t="shared" si="201"/>
        <v>0.003335077164530631</v>
      </c>
      <c r="H145" s="4">
        <f t="shared" si="201"/>
        <v>0.010586358582684863</v>
      </c>
      <c r="J145" s="5">
        <f t="shared" si="197"/>
        <v>-0.004745762711864443</v>
      </c>
      <c r="K145" s="5">
        <f t="shared" si="197"/>
        <v>0.0010005231493591892</v>
      </c>
      <c r="L145" s="5">
        <f t="shared" si="197"/>
        <v>0.0010586358582684863</v>
      </c>
      <c r="M145" s="6">
        <f t="shared" si="195"/>
        <v>-0.0026866037042367675</v>
      </c>
      <c r="O145" s="40">
        <v>0.435</v>
      </c>
      <c r="P145" s="40">
        <v>0.31</v>
      </c>
      <c r="Q145" s="40">
        <v>0.255</v>
      </c>
      <c r="S145" s="25">
        <f t="shared" si="198"/>
        <v>-0.0027525423728813766</v>
      </c>
      <c r="T145" s="25">
        <f t="shared" si="198"/>
        <v>0.0013607114831284974</v>
      </c>
      <c r="U145" s="25">
        <f t="shared" si="198"/>
        <v>0.0025830714941751064</v>
      </c>
      <c r="V145" s="26">
        <f t="shared" si="196"/>
        <v>0.0011912406044222272</v>
      </c>
      <c r="X145" s="41">
        <v>0.615</v>
      </c>
      <c r="Y145" s="41">
        <v>0.19</v>
      </c>
      <c r="Z145" s="41">
        <v>0.195</v>
      </c>
      <c r="AB145" s="31">
        <f t="shared" si="199"/>
        <v>-0.004223728813559355</v>
      </c>
      <c r="AC145" s="31">
        <f t="shared" si="199"/>
        <v>0.0008471095997907803</v>
      </c>
      <c r="AD145" s="31">
        <f t="shared" si="199"/>
        <v>0.0022443080195291907</v>
      </c>
      <c r="AE145" s="32">
        <f t="shared" si="200"/>
        <v>-0.0011323111942393837</v>
      </c>
    </row>
    <row r="146" spans="1:31" ht="12.75">
      <c r="A146" s="1">
        <v>43008</v>
      </c>
      <c r="B146" s="2">
        <v>35.945</v>
      </c>
      <c r="C146" s="2">
        <v>153.22</v>
      </c>
      <c r="D146" s="2">
        <v>207.73</v>
      </c>
      <c r="F146" s="4">
        <f t="shared" si="201"/>
        <v>0.02349088838268809</v>
      </c>
      <c r="G146" s="4">
        <f t="shared" si="201"/>
        <v>-0.0013687023398293308</v>
      </c>
      <c r="H146" s="4">
        <f t="shared" si="201"/>
        <v>-0.0063618100066966665</v>
      </c>
      <c r="J146" s="5">
        <f aca="true" t="shared" si="202" ref="J146:L147">J$2*F146</f>
        <v>0.014094533029612853</v>
      </c>
      <c r="K146" s="5">
        <f t="shared" si="202"/>
        <v>-0.0004106107019487992</v>
      </c>
      <c r="L146" s="5">
        <f t="shared" si="202"/>
        <v>-0.0006361810006696667</v>
      </c>
      <c r="M146" s="6">
        <f t="shared" si="195"/>
        <v>0.013047741326994386</v>
      </c>
      <c r="O146" s="40">
        <v>0.735</v>
      </c>
      <c r="P146" s="40">
        <v>0.124</v>
      </c>
      <c r="Q146" s="40">
        <v>0.141</v>
      </c>
      <c r="S146" s="25">
        <f aca="true" t="shared" si="203" ref="S146:U147">+O145*F146</f>
        <v>0.01021853644646932</v>
      </c>
      <c r="T146" s="25">
        <f t="shared" si="203"/>
        <v>-0.0004242977253470925</v>
      </c>
      <c r="U146" s="25">
        <f t="shared" si="203"/>
        <v>-0.00162226155170765</v>
      </c>
      <c r="V146" s="26">
        <f t="shared" si="196"/>
        <v>0.008171977169414578</v>
      </c>
      <c r="X146" s="41">
        <v>0.928</v>
      </c>
      <c r="Y146" s="41">
        <v>0.015</v>
      </c>
      <c r="Z146" s="41">
        <v>0.057</v>
      </c>
      <c r="AB146" s="31">
        <f aca="true" t="shared" si="204" ref="AB146:AD147">+X145*F146</f>
        <v>0.014446896355353176</v>
      </c>
      <c r="AC146" s="31">
        <f t="shared" si="204"/>
        <v>-0.00026005344456757286</v>
      </c>
      <c r="AD146" s="31">
        <f t="shared" si="204"/>
        <v>-0.00124055295130585</v>
      </c>
      <c r="AE146" s="32">
        <f t="shared" si="200"/>
        <v>0.012946289959479752</v>
      </c>
    </row>
    <row r="147" spans="1:31" ht="12.75">
      <c r="A147" s="1">
        <v>43039</v>
      </c>
      <c r="B147" s="2">
        <v>37.255</v>
      </c>
      <c r="C147" s="2">
        <v>153.82</v>
      </c>
      <c r="D147" s="2">
        <v>211.52</v>
      </c>
      <c r="F147" s="4">
        <f aca="true" t="shared" si="205" ref="F147:H148">+B147/B146-1</f>
        <v>0.03644456809013774</v>
      </c>
      <c r="G147" s="4">
        <f t="shared" si="205"/>
        <v>0.00391593786711919</v>
      </c>
      <c r="H147" s="4">
        <f t="shared" si="205"/>
        <v>0.018244837048091433</v>
      </c>
      <c r="J147" s="5">
        <f t="shared" si="202"/>
        <v>0.021866740854082644</v>
      </c>
      <c r="K147" s="5">
        <f t="shared" si="202"/>
        <v>0.0011747813601357571</v>
      </c>
      <c r="L147" s="5">
        <f t="shared" si="202"/>
        <v>0.0018244837048091433</v>
      </c>
      <c r="M147" s="6">
        <f t="shared" si="195"/>
        <v>0.024866005919027545</v>
      </c>
      <c r="O147" s="40">
        <v>0.331</v>
      </c>
      <c r="P147" s="40">
        <v>0.351</v>
      </c>
      <c r="Q147" s="40">
        <v>0.318</v>
      </c>
      <c r="S147" s="25">
        <f t="shared" si="203"/>
        <v>0.02678675754625124</v>
      </c>
      <c r="T147" s="25">
        <f t="shared" si="203"/>
        <v>0.0004855762955227796</v>
      </c>
      <c r="U147" s="25">
        <f t="shared" si="203"/>
        <v>0.002572522023780892</v>
      </c>
      <c r="V147" s="26">
        <f t="shared" si="196"/>
        <v>0.029844855865554912</v>
      </c>
      <c r="X147" s="41">
        <v>0.437</v>
      </c>
      <c r="Y147" s="41">
        <v>0.291</v>
      </c>
      <c r="Z147" s="41">
        <v>0.272</v>
      </c>
      <c r="AB147" s="31">
        <f t="shared" si="204"/>
        <v>0.03382055918764783</v>
      </c>
      <c r="AC147" s="31">
        <f t="shared" si="204"/>
        <v>5.873906800678785E-05</v>
      </c>
      <c r="AD147" s="31">
        <f t="shared" si="204"/>
        <v>0.0010399557117412117</v>
      </c>
      <c r="AE147" s="32">
        <f t="shared" si="200"/>
        <v>0.03491925396739583</v>
      </c>
    </row>
    <row r="148" spans="1:31" ht="12.75">
      <c r="A148" s="1">
        <v>43069</v>
      </c>
      <c r="B148" s="2">
        <v>37.155</v>
      </c>
      <c r="C148" s="2">
        <v>153.86</v>
      </c>
      <c r="D148" s="2">
        <v>212.67</v>
      </c>
      <c r="F148" s="4">
        <f t="shared" si="205"/>
        <v>-0.0026842034626225475</v>
      </c>
      <c r="G148" s="4">
        <f t="shared" si="205"/>
        <v>0.00026004420751535307</v>
      </c>
      <c r="H148" s="4">
        <f t="shared" si="205"/>
        <v>0.005436838124054377</v>
      </c>
      <c r="J148" s="5">
        <f aca="true" t="shared" si="206" ref="J148:L149">J$2*F148</f>
        <v>-0.0016105220775735284</v>
      </c>
      <c r="K148" s="5">
        <f t="shared" si="206"/>
        <v>7.801326225460592E-05</v>
      </c>
      <c r="L148" s="5">
        <f t="shared" si="206"/>
        <v>0.0005436838124054377</v>
      </c>
      <c r="M148" s="6">
        <f t="shared" si="195"/>
        <v>-0.0009888250029134848</v>
      </c>
      <c r="O148" s="40">
        <v>0.624</v>
      </c>
      <c r="P148" s="40">
        <v>0.182</v>
      </c>
      <c r="Q148" s="40">
        <v>0.194</v>
      </c>
      <c r="S148" s="25">
        <f aca="true" t="shared" si="207" ref="S148:U149">+O147*F148</f>
        <v>-0.0008884713461280632</v>
      </c>
      <c r="T148" s="25">
        <f t="shared" si="207"/>
        <v>9.127551683788892E-05</v>
      </c>
      <c r="U148" s="25">
        <f t="shared" si="207"/>
        <v>0.001728914523449292</v>
      </c>
      <c r="V148" s="26">
        <f t="shared" si="196"/>
        <v>0.0009317186941591177</v>
      </c>
      <c r="X148" s="41">
        <v>0.856</v>
      </c>
      <c r="Y148" s="41">
        <v>0.008</v>
      </c>
      <c r="Z148" s="41">
        <v>0.136</v>
      </c>
      <c r="AB148" s="31">
        <f aca="true" t="shared" si="208" ref="AB148:AD149">+X147*F148</f>
        <v>-0.0011729969131660533</v>
      </c>
      <c r="AC148" s="31">
        <f t="shared" si="208"/>
        <v>7.567286438696774E-05</v>
      </c>
      <c r="AD148" s="31">
        <f t="shared" si="208"/>
        <v>0.0014788199697427908</v>
      </c>
      <c r="AE148" s="32">
        <f t="shared" si="200"/>
        <v>0.0003814959209637052</v>
      </c>
    </row>
    <row r="149" spans="1:31" ht="12.75">
      <c r="A149" s="1">
        <v>43098</v>
      </c>
      <c r="B149" s="2">
        <v>37.29</v>
      </c>
      <c r="C149" s="2">
        <v>153.06</v>
      </c>
      <c r="D149" s="2">
        <v>209.9</v>
      </c>
      <c r="F149" s="4">
        <f aca="true" t="shared" si="209" ref="F149:H150">+B149/B148-1</f>
        <v>0.0036334275333063104</v>
      </c>
      <c r="G149" s="4">
        <f t="shared" si="209"/>
        <v>-0.005199532042116317</v>
      </c>
      <c r="H149" s="4">
        <f t="shared" si="209"/>
        <v>-0.013024874218272364</v>
      </c>
      <c r="J149" s="5">
        <f t="shared" si="206"/>
        <v>0.002180056519983786</v>
      </c>
      <c r="K149" s="5">
        <f t="shared" si="206"/>
        <v>-0.001559859612634895</v>
      </c>
      <c r="L149" s="5">
        <f t="shared" si="206"/>
        <v>-0.0013024874218272365</v>
      </c>
      <c r="M149" s="6">
        <f aca="true" t="shared" si="210" ref="M149:M154">SUM(J149:L149)</f>
        <v>-0.0006822905144783455</v>
      </c>
      <c r="O149" s="40">
        <v>0.697</v>
      </c>
      <c r="P149" s="40">
        <v>0.138</v>
      </c>
      <c r="Q149" s="40">
        <v>0.165</v>
      </c>
      <c r="S149" s="25">
        <f t="shared" si="207"/>
        <v>0.0022672587807831377</v>
      </c>
      <c r="T149" s="25">
        <f t="shared" si="207"/>
        <v>-0.0009463148316651697</v>
      </c>
      <c r="U149" s="25">
        <f t="shared" si="207"/>
        <v>-0.002526825598344839</v>
      </c>
      <c r="V149" s="26">
        <f aca="true" t="shared" si="211" ref="V149:V154">SUM(S149:U149)</f>
        <v>-0.0012058816492268708</v>
      </c>
      <c r="X149" s="41">
        <v>0.933</v>
      </c>
      <c r="Y149" s="41">
        <v>0</v>
      </c>
      <c r="Z149" s="41">
        <v>0.067</v>
      </c>
      <c r="AB149" s="31">
        <f t="shared" si="208"/>
        <v>0.003110213968510202</v>
      </c>
      <c r="AC149" s="31">
        <f t="shared" si="208"/>
        <v>-4.1596256336930536E-05</v>
      </c>
      <c r="AD149" s="31">
        <f t="shared" si="208"/>
        <v>-0.0017713828936850417</v>
      </c>
      <c r="AE149" s="32">
        <f t="shared" si="200"/>
        <v>0.0012972348184882296</v>
      </c>
    </row>
    <row r="150" spans="1:31" ht="12.75">
      <c r="A150" s="1">
        <v>43131</v>
      </c>
      <c r="B150" s="2">
        <v>37.835</v>
      </c>
      <c r="C150" s="2">
        <v>152.38</v>
      </c>
      <c r="D150" s="2">
        <v>208.64</v>
      </c>
      <c r="F150" s="4">
        <f t="shared" si="209"/>
        <v>0.014615178331992551</v>
      </c>
      <c r="G150" s="4">
        <f t="shared" si="209"/>
        <v>-0.004442702208284355</v>
      </c>
      <c r="H150" s="4">
        <f t="shared" si="209"/>
        <v>-0.006002858504049691</v>
      </c>
      <c r="J150" s="5">
        <f aca="true" t="shared" si="212" ref="J150:L151">J$2*F150</f>
        <v>0.00876910699919553</v>
      </c>
      <c r="K150" s="5">
        <f t="shared" si="212"/>
        <v>-0.0013328106624853064</v>
      </c>
      <c r="L150" s="5">
        <f t="shared" si="212"/>
        <v>-0.0006002858504049691</v>
      </c>
      <c r="M150" s="6">
        <f t="shared" si="210"/>
        <v>0.006836010486305255</v>
      </c>
      <c r="O150" s="40">
        <v>0.496</v>
      </c>
      <c r="P150" s="40">
        <v>0.281</v>
      </c>
      <c r="Q150" s="40">
        <v>0.223</v>
      </c>
      <c r="S150" s="25">
        <f aca="true" t="shared" si="213" ref="S150:U151">+O149*F150</f>
        <v>0.010186779297398807</v>
      </c>
      <c r="T150" s="25">
        <f t="shared" si="213"/>
        <v>-0.000613092904743241</v>
      </c>
      <c r="U150" s="25">
        <f t="shared" si="213"/>
        <v>-0.000990471653168199</v>
      </c>
      <c r="V150" s="26">
        <f t="shared" si="211"/>
        <v>0.008583214739487366</v>
      </c>
      <c r="X150" s="41">
        <v>0.763</v>
      </c>
      <c r="Y150" s="41">
        <v>0.073</v>
      </c>
      <c r="Z150" s="41">
        <v>0.164</v>
      </c>
      <c r="AB150" s="31">
        <f aca="true" t="shared" si="214" ref="AB150:AD151">+X149*F150</f>
        <v>0.01363596138374905</v>
      </c>
      <c r="AC150" s="31">
        <f t="shared" si="214"/>
        <v>0</v>
      </c>
      <c r="AD150" s="31">
        <f t="shared" si="214"/>
        <v>-0.0004021915197713293</v>
      </c>
      <c r="AE150" s="32">
        <f aca="true" t="shared" si="215" ref="AE150:AE155">SUM(AB150:AD150)</f>
        <v>0.01323376986397772</v>
      </c>
    </row>
    <row r="151" spans="1:31" ht="12.75">
      <c r="A151" s="1">
        <v>43159</v>
      </c>
      <c r="B151" s="2">
        <v>37.255</v>
      </c>
      <c r="C151" s="2">
        <v>152.63</v>
      </c>
      <c r="D151" s="2">
        <v>209.19</v>
      </c>
      <c r="F151" s="4">
        <f aca="true" t="shared" si="216" ref="F151:H152">+B151/B150-1</f>
        <v>-0.015329721157658183</v>
      </c>
      <c r="G151" s="4">
        <f t="shared" si="216"/>
        <v>0.0016406352539704017</v>
      </c>
      <c r="H151" s="4">
        <f t="shared" si="216"/>
        <v>0.002636119631901801</v>
      </c>
      <c r="J151" s="5">
        <f t="shared" si="212"/>
        <v>-0.009197832694594909</v>
      </c>
      <c r="K151" s="5">
        <f t="shared" si="212"/>
        <v>0.0004921905761911205</v>
      </c>
      <c r="L151" s="5">
        <f t="shared" si="212"/>
        <v>0.0002636119631901801</v>
      </c>
      <c r="M151" s="6">
        <f t="shared" si="210"/>
        <v>-0.008442030155213607</v>
      </c>
      <c r="O151" s="40">
        <v>0.198</v>
      </c>
      <c r="P151" s="40">
        <v>0.41</v>
      </c>
      <c r="Q151" s="40">
        <v>0.392</v>
      </c>
      <c r="S151" s="25">
        <f t="shared" si="213"/>
        <v>-0.007603541694198458</v>
      </c>
      <c r="T151" s="25">
        <f t="shared" si="213"/>
        <v>0.0004610185063656829</v>
      </c>
      <c r="U151" s="25">
        <f t="shared" si="213"/>
        <v>0.0005878546779141017</v>
      </c>
      <c r="V151" s="26">
        <f t="shared" si="211"/>
        <v>-0.006554668509918675</v>
      </c>
      <c r="X151" s="41">
        <v>0.258</v>
      </c>
      <c r="Y151" s="41">
        <v>0.379</v>
      </c>
      <c r="Z151" s="41">
        <v>0.363</v>
      </c>
      <c r="AB151" s="31">
        <f t="shared" si="214"/>
        <v>-0.011696577243293194</v>
      </c>
      <c r="AC151" s="31">
        <f t="shared" si="214"/>
        <v>0.00011976637353983931</v>
      </c>
      <c r="AD151" s="31">
        <f t="shared" si="214"/>
        <v>0.00043232361963189535</v>
      </c>
      <c r="AE151" s="32">
        <f t="shared" si="215"/>
        <v>-0.01114448725012146</v>
      </c>
    </row>
    <row r="152" spans="1:31" ht="12.75">
      <c r="A152" s="1">
        <v>43188</v>
      </c>
      <c r="B152" s="2">
        <v>35.745</v>
      </c>
      <c r="C152" s="2">
        <v>153.68</v>
      </c>
      <c r="D152" s="2">
        <v>214.56</v>
      </c>
      <c r="F152" s="4">
        <f t="shared" si="216"/>
        <v>-0.04053147228559939</v>
      </c>
      <c r="G152" s="4">
        <f t="shared" si="216"/>
        <v>0.006879381510843219</v>
      </c>
      <c r="H152" s="4">
        <f t="shared" si="216"/>
        <v>0.02567044313781741</v>
      </c>
      <c r="J152" s="5">
        <f aca="true" t="shared" si="217" ref="J152:L153">J$2*F152</f>
        <v>-0.024318883371359633</v>
      </c>
      <c r="K152" s="5">
        <f t="shared" si="217"/>
        <v>0.0020638144532529657</v>
      </c>
      <c r="L152" s="5">
        <f t="shared" si="217"/>
        <v>0.002567044313781741</v>
      </c>
      <c r="M152" s="6">
        <f t="shared" si="210"/>
        <v>-0.019688024604324925</v>
      </c>
      <c r="O152" s="40">
        <v>0.195</v>
      </c>
      <c r="P152" s="40">
        <v>0.462</v>
      </c>
      <c r="Q152" s="40">
        <v>0.343</v>
      </c>
      <c r="S152" s="25">
        <f aca="true" t="shared" si="218" ref="S152:U153">+O151*F152</f>
        <v>-0.00802523151254868</v>
      </c>
      <c r="T152" s="25">
        <f t="shared" si="218"/>
        <v>0.0028205464194457196</v>
      </c>
      <c r="U152" s="25">
        <f t="shared" si="218"/>
        <v>0.010062813710024425</v>
      </c>
      <c r="V152" s="26">
        <f t="shared" si="211"/>
        <v>0.004858128616921465</v>
      </c>
      <c r="X152" s="41">
        <v>0.309</v>
      </c>
      <c r="Y152" s="41">
        <v>0.389</v>
      </c>
      <c r="Z152" s="41">
        <v>0.302</v>
      </c>
      <c r="AB152" s="31">
        <f aca="true" t="shared" si="219" ref="AB152:AD153">+X151*F152</f>
        <v>-0.010457119849684643</v>
      </c>
      <c r="AC152" s="31">
        <f t="shared" si="219"/>
        <v>0.00260728559260958</v>
      </c>
      <c r="AD152" s="31">
        <f t="shared" si="219"/>
        <v>0.00931837085902772</v>
      </c>
      <c r="AE152" s="32">
        <f t="shared" si="215"/>
        <v>0.0014685366019526573</v>
      </c>
    </row>
    <row r="153" spans="1:31" ht="12.75">
      <c r="A153" s="1">
        <v>43220</v>
      </c>
      <c r="B153" s="2">
        <v>37.085</v>
      </c>
      <c r="C153" s="2">
        <v>153.46</v>
      </c>
      <c r="D153" s="2">
        <v>213.42</v>
      </c>
      <c r="F153" s="4">
        <f aca="true" t="shared" si="220" ref="F153:H154">+B153/B152-1</f>
        <v>0.03748776052594782</v>
      </c>
      <c r="G153" s="4">
        <f t="shared" si="220"/>
        <v>-0.001431546069755374</v>
      </c>
      <c r="H153" s="4">
        <f t="shared" si="220"/>
        <v>-0.005313199105145494</v>
      </c>
      <c r="J153" s="5">
        <f t="shared" si="217"/>
        <v>0.022492656315568692</v>
      </c>
      <c r="K153" s="5">
        <f t="shared" si="217"/>
        <v>-0.00042946382092661216</v>
      </c>
      <c r="L153" s="5">
        <f t="shared" si="217"/>
        <v>-0.0005313199105145494</v>
      </c>
      <c r="M153" s="6">
        <f t="shared" si="210"/>
        <v>0.02153187258412753</v>
      </c>
      <c r="O153" s="40">
        <v>0.332</v>
      </c>
      <c r="P153" s="40">
        <v>0.363</v>
      </c>
      <c r="Q153" s="40">
        <v>0.305</v>
      </c>
      <c r="S153" s="25">
        <f t="shared" si="218"/>
        <v>0.007310113302559825</v>
      </c>
      <c r="T153" s="25">
        <f t="shared" si="218"/>
        <v>-0.0006613742842269828</v>
      </c>
      <c r="U153" s="25">
        <f t="shared" si="218"/>
        <v>-0.0018224272930649045</v>
      </c>
      <c r="V153" s="26">
        <f t="shared" si="211"/>
        <v>0.004826311725267938</v>
      </c>
      <c r="X153" s="41">
        <v>0.465</v>
      </c>
      <c r="Y153" s="41">
        <v>0.282</v>
      </c>
      <c r="Z153" s="41">
        <v>0.253</v>
      </c>
      <c r="AB153" s="31">
        <f t="shared" si="219"/>
        <v>0.011583718002517876</v>
      </c>
      <c r="AC153" s="31">
        <f t="shared" si="219"/>
        <v>-0.0005568714211348404</v>
      </c>
      <c r="AD153" s="31">
        <f t="shared" si="219"/>
        <v>-0.0016045861297539392</v>
      </c>
      <c r="AE153" s="32">
        <f t="shared" si="215"/>
        <v>0.009422260451629097</v>
      </c>
    </row>
    <row r="154" spans="1:31" ht="12.75">
      <c r="A154" s="1">
        <v>43251</v>
      </c>
      <c r="B154" s="2">
        <v>38.49</v>
      </c>
      <c r="C154" s="2">
        <v>151.15</v>
      </c>
      <c r="D154" s="2">
        <v>208.37</v>
      </c>
      <c r="F154" s="4">
        <f t="shared" si="220"/>
        <v>0.03788593771066462</v>
      </c>
      <c r="G154" s="4">
        <f t="shared" si="220"/>
        <v>-0.015052782484034966</v>
      </c>
      <c r="H154" s="4">
        <f t="shared" si="220"/>
        <v>-0.02366226220597878</v>
      </c>
      <c r="J154" s="5">
        <f aca="true" t="shared" si="221" ref="J154:L155">J$2*F154</f>
        <v>0.02273156262639877</v>
      </c>
      <c r="K154" s="5">
        <f t="shared" si="221"/>
        <v>-0.0045158347452104895</v>
      </c>
      <c r="L154" s="5">
        <f t="shared" si="221"/>
        <v>-0.002366226220597878</v>
      </c>
      <c r="M154" s="6">
        <f t="shared" si="210"/>
        <v>0.0158495016605904</v>
      </c>
      <c r="O154" s="40">
        <v>0</v>
      </c>
      <c r="P154" s="40">
        <v>0.551</v>
      </c>
      <c r="Q154" s="40">
        <v>0.449</v>
      </c>
      <c r="S154" s="25">
        <f aca="true" t="shared" si="222" ref="S154:U155">+O153*F154</f>
        <v>0.012578131319940655</v>
      </c>
      <c r="T154" s="25">
        <f t="shared" si="222"/>
        <v>-0.005464160041704693</v>
      </c>
      <c r="U154" s="25">
        <f t="shared" si="222"/>
        <v>-0.0072169899728235275</v>
      </c>
      <c r="V154" s="26">
        <f t="shared" si="211"/>
        <v>-0.00010301869458756528</v>
      </c>
      <c r="X154" s="41">
        <v>0.075</v>
      </c>
      <c r="Y154" s="41">
        <v>0.502</v>
      </c>
      <c r="Z154" s="41">
        <v>0.423</v>
      </c>
      <c r="AB154" s="31">
        <f aca="true" t="shared" si="223" ref="AB154:AD155">+X153*F154</f>
        <v>0.01761696103545905</v>
      </c>
      <c r="AC154" s="31">
        <f t="shared" si="223"/>
        <v>-0.0042448846604978595</v>
      </c>
      <c r="AD154" s="31">
        <f t="shared" si="223"/>
        <v>-0.005986552338112631</v>
      </c>
      <c r="AE154" s="32">
        <f t="shared" si="215"/>
        <v>0.00738552403684856</v>
      </c>
    </row>
    <row r="155" spans="1:31" ht="12.75">
      <c r="A155" s="1">
        <v>43280</v>
      </c>
      <c r="B155" s="2">
        <v>38.295</v>
      </c>
      <c r="C155" s="2">
        <v>152.34</v>
      </c>
      <c r="D155" s="2">
        <v>210.5</v>
      </c>
      <c r="F155" s="4">
        <f aca="true" t="shared" si="224" ref="F155:H156">+B155/B154-1</f>
        <v>-0.005066250974279041</v>
      </c>
      <c r="G155" s="4">
        <f t="shared" si="224"/>
        <v>0.007872973867019573</v>
      </c>
      <c r="H155" s="4">
        <f t="shared" si="224"/>
        <v>0.010222200892642919</v>
      </c>
      <c r="J155" s="5">
        <f t="shared" si="221"/>
        <v>-0.0030397505845674243</v>
      </c>
      <c r="K155" s="5">
        <f t="shared" si="221"/>
        <v>0.0023618921601058717</v>
      </c>
      <c r="L155" s="5">
        <f t="shared" si="221"/>
        <v>0.0010222200892642918</v>
      </c>
      <c r="M155" s="6">
        <f aca="true" t="shared" si="225" ref="M155:M160">SUM(J155:L155)</f>
        <v>0.0003443616648027392</v>
      </c>
      <c r="O155" s="40">
        <v>0.578</v>
      </c>
      <c r="P155" s="40">
        <v>0.224</v>
      </c>
      <c r="Q155" s="40">
        <v>0.198</v>
      </c>
      <c r="S155" s="25">
        <f t="shared" si="222"/>
        <v>0</v>
      </c>
      <c r="T155" s="25">
        <f t="shared" si="222"/>
        <v>0.004338008600727785</v>
      </c>
      <c r="U155" s="25">
        <f t="shared" si="222"/>
        <v>0.00458976820079667</v>
      </c>
      <c r="V155" s="26">
        <f aca="true" t="shared" si="226" ref="V155:V160">SUM(S155:U155)</f>
        <v>0.008927776801524456</v>
      </c>
      <c r="X155" s="41">
        <v>0.75</v>
      </c>
      <c r="Y155" s="41">
        <v>0</v>
      </c>
      <c r="Z155" s="41">
        <v>0.25</v>
      </c>
      <c r="AB155" s="31">
        <f t="shared" si="223"/>
        <v>-0.00037996882307092804</v>
      </c>
      <c r="AC155" s="31">
        <f t="shared" si="223"/>
        <v>0.003952232881243825</v>
      </c>
      <c r="AD155" s="31">
        <f t="shared" si="223"/>
        <v>0.004323990977587955</v>
      </c>
      <c r="AE155" s="32">
        <f t="shared" si="215"/>
        <v>0.007896255035760852</v>
      </c>
    </row>
    <row r="156" spans="1:31" ht="12.75">
      <c r="A156" s="1">
        <v>43312</v>
      </c>
      <c r="B156" s="2">
        <v>39.19</v>
      </c>
      <c r="C156" s="2">
        <v>151.63</v>
      </c>
      <c r="D156" s="2">
        <v>209.62</v>
      </c>
      <c r="F156" s="4">
        <f t="shared" si="224"/>
        <v>0.023371197284240752</v>
      </c>
      <c r="G156" s="4">
        <f t="shared" si="224"/>
        <v>-0.004660627543652374</v>
      </c>
      <c r="H156" s="4">
        <f t="shared" si="224"/>
        <v>-0.0041805225653206435</v>
      </c>
      <c r="J156" s="5">
        <f aca="true" t="shared" si="227" ref="J156:L157">J$2*F156</f>
        <v>0.014022718370544451</v>
      </c>
      <c r="K156" s="5">
        <f t="shared" si="227"/>
        <v>-0.001398188263095712</v>
      </c>
      <c r="L156" s="5">
        <f t="shared" si="227"/>
        <v>-0.0004180522565320644</v>
      </c>
      <c r="M156" s="6">
        <f t="shared" si="225"/>
        <v>0.012206477850916674</v>
      </c>
      <c r="O156" s="40">
        <v>0.494</v>
      </c>
      <c r="P156" s="40">
        <v>0.274</v>
      </c>
      <c r="Q156" s="40">
        <v>0.232</v>
      </c>
      <c r="S156" s="25">
        <f aca="true" t="shared" si="228" ref="S156:U157">+O155*F156</f>
        <v>0.013508552030291153</v>
      </c>
      <c r="T156" s="25">
        <f t="shared" si="228"/>
        <v>-0.0010439805697781317</v>
      </c>
      <c r="U156" s="25">
        <f t="shared" si="228"/>
        <v>-0.0008277434679334875</v>
      </c>
      <c r="V156" s="26">
        <f t="shared" si="226"/>
        <v>0.011636827992579533</v>
      </c>
      <c r="X156" s="41">
        <v>0.717</v>
      </c>
      <c r="Y156" s="41">
        <v>0.118</v>
      </c>
      <c r="Z156" s="41">
        <v>0.165</v>
      </c>
      <c r="AB156" s="31">
        <f aca="true" t="shared" si="229" ref="AB156:AD157">+X155*F156</f>
        <v>0.017528397963180564</v>
      </c>
      <c r="AC156" s="31">
        <f t="shared" si="229"/>
        <v>0</v>
      </c>
      <c r="AD156" s="31">
        <f t="shared" si="229"/>
        <v>-0.0010451306413301609</v>
      </c>
      <c r="AE156" s="32">
        <f aca="true" t="shared" si="230" ref="AE156:AE161">SUM(AB156:AD156)</f>
        <v>0.016483267321850403</v>
      </c>
    </row>
    <row r="157" spans="1:31" ht="12.75">
      <c r="A157" s="1">
        <v>43343</v>
      </c>
      <c r="B157" s="2">
        <v>39.89</v>
      </c>
      <c r="C157" s="2">
        <v>150.73</v>
      </c>
      <c r="D157" s="2">
        <v>207.44</v>
      </c>
      <c r="F157" s="4">
        <f aca="true" t="shared" si="231" ref="F157:H158">+B157/B156-1</f>
        <v>0.017861699413115772</v>
      </c>
      <c r="G157" s="4">
        <f t="shared" si="231"/>
        <v>-0.005935500890325129</v>
      </c>
      <c r="H157" s="4">
        <f t="shared" si="231"/>
        <v>-0.010399771014216186</v>
      </c>
      <c r="J157" s="5">
        <f t="shared" si="227"/>
        <v>0.010717019647869462</v>
      </c>
      <c r="K157" s="5">
        <f t="shared" si="227"/>
        <v>-0.0017806502670975387</v>
      </c>
      <c r="L157" s="5">
        <f t="shared" si="227"/>
        <v>-0.0010399771014216186</v>
      </c>
      <c r="M157" s="6">
        <f t="shared" si="225"/>
        <v>0.007896392279350305</v>
      </c>
      <c r="O157" s="40">
        <v>0.502</v>
      </c>
      <c r="P157" s="40">
        <v>0.264</v>
      </c>
      <c r="Q157" s="40">
        <v>0.234</v>
      </c>
      <c r="S157" s="25">
        <f t="shared" si="228"/>
        <v>0.008823679510079192</v>
      </c>
      <c r="T157" s="25">
        <f t="shared" si="228"/>
        <v>-0.0016263272439490857</v>
      </c>
      <c r="U157" s="25">
        <f t="shared" si="228"/>
        <v>-0.002412746875298155</v>
      </c>
      <c r="V157" s="26">
        <f t="shared" si="226"/>
        <v>0.004784605390831951</v>
      </c>
      <c r="X157" s="41">
        <v>0.732</v>
      </c>
      <c r="Y157" s="41">
        <v>0.114</v>
      </c>
      <c r="Z157" s="41">
        <v>0.154</v>
      </c>
      <c r="AB157" s="31">
        <f t="shared" si="229"/>
        <v>0.012806838479204009</v>
      </c>
      <c r="AC157" s="31">
        <f t="shared" si="229"/>
        <v>-0.0007003891050583653</v>
      </c>
      <c r="AD157" s="31">
        <f t="shared" si="229"/>
        <v>-0.0017159622173456707</v>
      </c>
      <c r="AE157" s="32">
        <f t="shared" si="230"/>
        <v>0.010390487156799973</v>
      </c>
    </row>
    <row r="158" spans="1:31" ht="12.75">
      <c r="A158" s="1">
        <v>43371</v>
      </c>
      <c r="B158" s="2">
        <v>40.045</v>
      </c>
      <c r="C158" s="2">
        <v>150.81</v>
      </c>
      <c r="D158" s="2">
        <v>207.51</v>
      </c>
      <c r="F158" s="4">
        <f t="shared" si="231"/>
        <v>0.0038856856354976266</v>
      </c>
      <c r="G158" s="4">
        <f t="shared" si="231"/>
        <v>0.0005307503483049647</v>
      </c>
      <c r="H158" s="4">
        <f t="shared" si="231"/>
        <v>0.00033744697261850476</v>
      </c>
      <c r="J158" s="5">
        <f aca="true" t="shared" si="232" ref="J158:L159">J$2*F158</f>
        <v>0.002331411381298576</v>
      </c>
      <c r="K158" s="5">
        <f t="shared" si="232"/>
        <v>0.00015922510449148942</v>
      </c>
      <c r="L158" s="5">
        <f t="shared" si="232"/>
        <v>3.374469726185048E-05</v>
      </c>
      <c r="M158" s="6">
        <f t="shared" si="225"/>
        <v>0.0025243811830519157</v>
      </c>
      <c r="O158" s="40">
        <v>0.85</v>
      </c>
      <c r="P158" s="40">
        <v>0.15</v>
      </c>
      <c r="Q158" s="40">
        <v>0</v>
      </c>
      <c r="S158" s="25">
        <f aca="true" t="shared" si="233" ref="S158:U159">+O157*F158</f>
        <v>0.0019506141890198085</v>
      </c>
      <c r="T158" s="25">
        <f t="shared" si="233"/>
        <v>0.00014011809195251069</v>
      </c>
      <c r="U158" s="25">
        <f t="shared" si="233"/>
        <v>7.896259159273012E-05</v>
      </c>
      <c r="V158" s="26">
        <f t="shared" si="226"/>
        <v>0.0021696948725650495</v>
      </c>
      <c r="X158" s="41">
        <v>1</v>
      </c>
      <c r="Y158" s="41">
        <v>0</v>
      </c>
      <c r="Z158" s="41">
        <v>0</v>
      </c>
      <c r="AB158" s="31">
        <f aca="true" t="shared" si="234" ref="AB158:AD159">+X157*F158</f>
        <v>0.0028443218851842626</v>
      </c>
      <c r="AC158" s="31">
        <f t="shared" si="234"/>
        <v>6.050553970676598E-05</v>
      </c>
      <c r="AD158" s="31">
        <f t="shared" si="234"/>
        <v>5.1966833783249735E-05</v>
      </c>
      <c r="AE158" s="32">
        <f t="shared" si="230"/>
        <v>0.002956794258674278</v>
      </c>
    </row>
    <row r="159" spans="1:31" ht="12.75">
      <c r="A159" s="1">
        <v>43404</v>
      </c>
      <c r="B159" s="2">
        <v>38.04</v>
      </c>
      <c r="C159" s="2">
        <v>150.75</v>
      </c>
      <c r="D159" s="2">
        <v>206.62</v>
      </c>
      <c r="F159" s="4">
        <f aca="true" t="shared" si="235" ref="F159:H160">+B159/B158-1</f>
        <v>-0.050068672743163956</v>
      </c>
      <c r="G159" s="4">
        <f t="shared" si="235"/>
        <v>-0.00039785160135275</v>
      </c>
      <c r="H159" s="4">
        <f t="shared" si="235"/>
        <v>-0.004288949930123742</v>
      </c>
      <c r="J159" s="5">
        <f t="shared" si="232"/>
        <v>-0.030041203645898372</v>
      </c>
      <c r="K159" s="5">
        <f t="shared" si="232"/>
        <v>-0.000119355480405825</v>
      </c>
      <c r="L159" s="5">
        <f t="shared" si="232"/>
        <v>-0.00042889499301237424</v>
      </c>
      <c r="M159" s="6">
        <f t="shared" si="225"/>
        <v>-0.03058945411931657</v>
      </c>
      <c r="O159" s="40">
        <v>0.073</v>
      </c>
      <c r="P159" s="40">
        <v>0.493</v>
      </c>
      <c r="Q159" s="40">
        <v>0.434</v>
      </c>
      <c r="S159" s="25">
        <f t="shared" si="233"/>
        <v>-0.04255837183168936</v>
      </c>
      <c r="T159" s="25">
        <f t="shared" si="233"/>
        <v>-5.96777402029125E-05</v>
      </c>
      <c r="U159" s="25">
        <f t="shared" si="233"/>
        <v>0</v>
      </c>
      <c r="V159" s="26">
        <f t="shared" si="226"/>
        <v>-0.042618049571892275</v>
      </c>
      <c r="X159" s="41">
        <v>0.142</v>
      </c>
      <c r="Y159" s="41">
        <v>0.454</v>
      </c>
      <c r="Z159" s="41">
        <v>0.404</v>
      </c>
      <c r="AB159" s="31">
        <f t="shared" si="234"/>
        <v>-0.050068672743163956</v>
      </c>
      <c r="AC159" s="31">
        <f t="shared" si="234"/>
        <v>0</v>
      </c>
      <c r="AD159" s="31">
        <f t="shared" si="234"/>
        <v>0</v>
      </c>
      <c r="AE159" s="32">
        <f t="shared" si="230"/>
        <v>-0.050068672743163956</v>
      </c>
    </row>
    <row r="160" spans="1:31" ht="12.75">
      <c r="A160" s="1">
        <v>43434</v>
      </c>
      <c r="B160" s="2">
        <v>38.235</v>
      </c>
      <c r="C160" s="2">
        <v>151.58</v>
      </c>
      <c r="D160" s="2">
        <v>208.52</v>
      </c>
      <c r="F160" s="4">
        <f t="shared" si="235"/>
        <v>0.005126182965299764</v>
      </c>
      <c r="G160" s="4">
        <f t="shared" si="235"/>
        <v>0.005505804311774609</v>
      </c>
      <c r="H160" s="4">
        <f t="shared" si="235"/>
        <v>0.009195624818507442</v>
      </c>
      <c r="J160" s="5">
        <f aca="true" t="shared" si="236" ref="J160:L161">J$2*F160</f>
        <v>0.003075709779179858</v>
      </c>
      <c r="K160" s="5">
        <f t="shared" si="236"/>
        <v>0.0016517412935323826</v>
      </c>
      <c r="L160" s="5">
        <f t="shared" si="236"/>
        <v>0.0009195624818507443</v>
      </c>
      <c r="M160" s="6">
        <f t="shared" si="225"/>
        <v>0.005647013554562985</v>
      </c>
      <c r="O160" s="40">
        <v>0.397</v>
      </c>
      <c r="P160" s="40">
        <v>0.313</v>
      </c>
      <c r="Q160" s="40">
        <v>0.29</v>
      </c>
      <c r="S160" s="25">
        <f aca="true" t="shared" si="237" ref="S160:U161">+O159*F160</f>
        <v>0.0003742113564668827</v>
      </c>
      <c r="T160" s="25">
        <f t="shared" si="237"/>
        <v>0.002714361525704882</v>
      </c>
      <c r="U160" s="25">
        <f t="shared" si="237"/>
        <v>0.00399090117123223</v>
      </c>
      <c r="V160" s="26">
        <f t="shared" si="226"/>
        <v>0.007079474053403994</v>
      </c>
      <c r="X160" s="41">
        <v>0.558</v>
      </c>
      <c r="Y160" s="41">
        <v>0.223</v>
      </c>
      <c r="Z160" s="41">
        <v>0.219</v>
      </c>
      <c r="AB160" s="31">
        <f aca="true" t="shared" si="238" ref="AB160:AD161">+X159*F160</f>
        <v>0.0007279179810725664</v>
      </c>
      <c r="AC160" s="31">
        <f t="shared" si="238"/>
        <v>0.0024996351575456727</v>
      </c>
      <c r="AD160" s="31">
        <f t="shared" si="238"/>
        <v>0.0037150324266770067</v>
      </c>
      <c r="AE160" s="32">
        <f t="shared" si="230"/>
        <v>0.006942585565295246</v>
      </c>
    </row>
    <row r="161" spans="1:31" ht="12.75">
      <c r="A161" s="1">
        <v>43462</v>
      </c>
      <c r="B161" s="2">
        <v>34.755</v>
      </c>
      <c r="C161" s="2">
        <v>152.53</v>
      </c>
      <c r="D161" s="2">
        <v>211.24</v>
      </c>
      <c r="F161" s="4">
        <f aca="true" t="shared" si="239" ref="F161:H162">+B161/B160-1</f>
        <v>-0.09101608473911327</v>
      </c>
      <c r="G161" s="4">
        <f t="shared" si="239"/>
        <v>0.0062673175880723075</v>
      </c>
      <c r="H161" s="4">
        <f t="shared" si="239"/>
        <v>0.013044312296182525</v>
      </c>
      <c r="J161" s="5">
        <f t="shared" si="236"/>
        <v>-0.05460965084346796</v>
      </c>
      <c r="K161" s="5">
        <f t="shared" si="236"/>
        <v>0.0018801952764216923</v>
      </c>
      <c r="L161" s="5">
        <f t="shared" si="236"/>
        <v>0.0013044312296182526</v>
      </c>
      <c r="M161" s="6">
        <f>SUM(J161:L161)</f>
        <v>-0.051425024337428016</v>
      </c>
      <c r="O161" s="40">
        <v>0.036</v>
      </c>
      <c r="P161" s="40">
        <v>0.505</v>
      </c>
      <c r="Q161" s="40">
        <v>0.459</v>
      </c>
      <c r="S161" s="25">
        <f t="shared" si="237"/>
        <v>-0.03613338564142797</v>
      </c>
      <c r="T161" s="25">
        <f t="shared" si="237"/>
        <v>0.001961670405066632</v>
      </c>
      <c r="U161" s="25">
        <f t="shared" si="237"/>
        <v>0.0037828505658929323</v>
      </c>
      <c r="V161" s="26">
        <f>SUM(S161:U161)</f>
        <v>-0.030388864670468405</v>
      </c>
      <c r="X161" s="41">
        <v>0.084</v>
      </c>
      <c r="Y161" s="41">
        <v>0.479</v>
      </c>
      <c r="Z161" s="41">
        <v>0.437</v>
      </c>
      <c r="AB161" s="31">
        <f t="shared" si="238"/>
        <v>-0.05078697528442521</v>
      </c>
      <c r="AC161" s="31">
        <f t="shared" si="238"/>
        <v>0.0013976118221401246</v>
      </c>
      <c r="AD161" s="31">
        <f t="shared" si="238"/>
        <v>0.002856704392863973</v>
      </c>
      <c r="AE161" s="32">
        <f t="shared" si="230"/>
        <v>-0.04653265906942111</v>
      </c>
    </row>
    <row r="162" spans="1:31" ht="12.75">
      <c r="A162" s="1">
        <v>43496</v>
      </c>
      <c r="B162" s="2">
        <v>37.69</v>
      </c>
      <c r="C162" s="2">
        <v>152.96</v>
      </c>
      <c r="D162" s="2">
        <v>214.47</v>
      </c>
      <c r="F162" s="4">
        <f t="shared" si="239"/>
        <v>0.08444828082290301</v>
      </c>
      <c r="G162" s="4">
        <f t="shared" si="239"/>
        <v>0.002819117550645789</v>
      </c>
      <c r="H162" s="4">
        <f t="shared" si="239"/>
        <v>0.01529066464684714</v>
      </c>
      <c r="J162" s="5">
        <f aca="true" t="shared" si="240" ref="J162:L163">J$2*F162</f>
        <v>0.050668968493741806</v>
      </c>
      <c r="K162" s="5">
        <f t="shared" si="240"/>
        <v>0.0008457352651937367</v>
      </c>
      <c r="L162" s="5">
        <f t="shared" si="240"/>
        <v>0.0015290664646847143</v>
      </c>
      <c r="M162" s="6">
        <f>SUM(J162:L162)</f>
        <v>0.05304377022362026</v>
      </c>
      <c r="O162" s="40">
        <v>0.147</v>
      </c>
      <c r="P162" s="40">
        <v>0.446</v>
      </c>
      <c r="Q162" s="40">
        <v>0.407</v>
      </c>
      <c r="S162" s="25">
        <f aca="true" t="shared" si="241" ref="S162:U163">+O161*F162</f>
        <v>0.003040138109624508</v>
      </c>
      <c r="T162" s="25">
        <f t="shared" si="241"/>
        <v>0.0014236543630761233</v>
      </c>
      <c r="U162" s="25">
        <f t="shared" si="241"/>
        <v>0.0070184150729028375</v>
      </c>
      <c r="V162" s="26">
        <f>SUM(S162:U162)</f>
        <v>0.01148220754560347</v>
      </c>
      <c r="X162" s="41">
        <v>0.21</v>
      </c>
      <c r="Y162" s="41">
        <v>0.412</v>
      </c>
      <c r="Z162" s="41">
        <v>0.378</v>
      </c>
      <c r="AB162" s="31">
        <f aca="true" t="shared" si="242" ref="AB162:AD163">+X161*F162</f>
        <v>0.007093655589123853</v>
      </c>
      <c r="AC162" s="31">
        <f t="shared" si="242"/>
        <v>0.0013503573067593327</v>
      </c>
      <c r="AD162" s="31">
        <f t="shared" si="242"/>
        <v>0.0066820204506722</v>
      </c>
      <c r="AE162" s="32">
        <f>SUM(AB162:AD162)</f>
        <v>0.015126033346555386</v>
      </c>
    </row>
    <row r="163" spans="1:31" ht="12.75">
      <c r="A163" s="1">
        <v>43524</v>
      </c>
      <c r="B163" s="2">
        <v>39.115</v>
      </c>
      <c r="C163" s="2">
        <v>152.65</v>
      </c>
      <c r="D163" s="2">
        <v>213.36</v>
      </c>
      <c r="F163" s="4">
        <f aca="true" t="shared" si="243" ref="F163:H164">+B163/B162-1</f>
        <v>0.037808437251260374</v>
      </c>
      <c r="G163" s="4">
        <f t="shared" si="243"/>
        <v>-0.002026673640167398</v>
      </c>
      <c r="H163" s="4">
        <f t="shared" si="243"/>
        <v>-0.005175549027836013</v>
      </c>
      <c r="J163" s="5">
        <f t="shared" si="240"/>
        <v>0.022685062350756225</v>
      </c>
      <c r="K163" s="5">
        <f t="shared" si="240"/>
        <v>-0.0006080020920502194</v>
      </c>
      <c r="L163" s="5">
        <f t="shared" si="240"/>
        <v>-0.0005175549027836013</v>
      </c>
      <c r="M163" s="6">
        <f>SUM(J163:L163)</f>
        <v>0.021559505355922406</v>
      </c>
      <c r="O163" s="40">
        <v>0.168</v>
      </c>
      <c r="P163" s="40">
        <v>0.434</v>
      </c>
      <c r="Q163" s="40">
        <v>0.398</v>
      </c>
      <c r="S163" s="25">
        <f t="shared" si="241"/>
        <v>0.005557840275935274</v>
      </c>
      <c r="T163" s="25">
        <f t="shared" si="241"/>
        <v>-0.0009038964435146595</v>
      </c>
      <c r="U163" s="25">
        <f t="shared" si="241"/>
        <v>-0.002106448454329257</v>
      </c>
      <c r="V163" s="26">
        <f>SUM(S163:U163)</f>
        <v>0.002547495378091358</v>
      </c>
      <c r="X163" s="41">
        <v>0.226</v>
      </c>
      <c r="Y163" s="41">
        <v>0.403</v>
      </c>
      <c r="Z163" s="41">
        <v>0.371</v>
      </c>
      <c r="AB163" s="31">
        <f t="shared" si="242"/>
        <v>0.007939771822764678</v>
      </c>
      <c r="AC163" s="31">
        <f t="shared" si="242"/>
        <v>-0.0008349895397489679</v>
      </c>
      <c r="AD163" s="31">
        <f t="shared" si="242"/>
        <v>-0.0019563575325220127</v>
      </c>
      <c r="AE163" s="32">
        <f>SUM(AB163:AD163)</f>
        <v>0.005148424750493697</v>
      </c>
    </row>
    <row r="164" spans="1:31" ht="12.75">
      <c r="A164" s="1">
        <v>43553</v>
      </c>
      <c r="B164" s="2">
        <v>39.95</v>
      </c>
      <c r="C164" s="2">
        <v>153.52</v>
      </c>
      <c r="D164" s="2">
        <v>219.5</v>
      </c>
      <c r="F164" s="4">
        <f t="shared" si="243"/>
        <v>0.021347309216413146</v>
      </c>
      <c r="G164" s="4">
        <f t="shared" si="243"/>
        <v>0.005699312151981717</v>
      </c>
      <c r="H164" s="4">
        <f t="shared" si="243"/>
        <v>0.02877765279340072</v>
      </c>
      <c r="J164" s="5">
        <f aca="true" t="shared" si="244" ref="J164:L165">J$2*F164</f>
        <v>0.012808385529847888</v>
      </c>
      <c r="K164" s="5">
        <f t="shared" si="244"/>
        <v>0.001709793645594515</v>
      </c>
      <c r="L164" s="5">
        <f t="shared" si="244"/>
        <v>0.0028777652793400724</v>
      </c>
      <c r="M164" s="6">
        <f>SUM(J164:L164)</f>
        <v>0.017395944454782476</v>
      </c>
      <c r="O164" s="40">
        <v>0.33</v>
      </c>
      <c r="P164" s="40">
        <v>0.42</v>
      </c>
      <c r="Q164" s="40">
        <v>0.25</v>
      </c>
      <c r="S164" s="25">
        <f aca="true" t="shared" si="245" ref="S164:U165">+O163*F164</f>
        <v>0.003586347948357409</v>
      </c>
      <c r="T164" s="25">
        <f t="shared" si="245"/>
        <v>0.002473501473960065</v>
      </c>
      <c r="U164" s="25">
        <f t="shared" si="245"/>
        <v>0.011453505811773488</v>
      </c>
      <c r="V164" s="26">
        <f>SUM(S164:U164)</f>
        <v>0.017513355234090963</v>
      </c>
      <c r="X164" s="41">
        <v>0.493</v>
      </c>
      <c r="Y164" s="41">
        <v>0.287</v>
      </c>
      <c r="Z164" s="41">
        <v>0.22</v>
      </c>
      <c r="AB164" s="31">
        <f aca="true" t="shared" si="246" ref="AB164:AD165">+X163*F164</f>
        <v>0.004824491882909371</v>
      </c>
      <c r="AC164" s="31">
        <f t="shared" si="246"/>
        <v>0.002296822797248632</v>
      </c>
      <c r="AD164" s="31">
        <f t="shared" si="246"/>
        <v>0.010676509186351667</v>
      </c>
      <c r="AE164" s="32">
        <f>SUM(AB164:AD164)</f>
        <v>0.01779782386650967</v>
      </c>
    </row>
    <row r="165" spans="1:31" ht="12.75">
      <c r="A165" s="1">
        <v>43585</v>
      </c>
      <c r="B165" s="2">
        <v>39.95</v>
      </c>
      <c r="C165" s="2">
        <v>153.52</v>
      </c>
      <c r="D165" s="2">
        <v>219.5</v>
      </c>
      <c r="F165" s="4">
        <f>+B165/B164-1</f>
        <v>0</v>
      </c>
      <c r="G165" s="4">
        <f>+C165/C164-1</f>
        <v>0</v>
      </c>
      <c r="H165" s="4">
        <f>+D165/D164-1</f>
        <v>0</v>
      </c>
      <c r="J165" s="5">
        <f t="shared" si="244"/>
        <v>0</v>
      </c>
      <c r="K165" s="5">
        <f t="shared" si="244"/>
        <v>0</v>
      </c>
      <c r="L165" s="5">
        <f t="shared" si="244"/>
        <v>0</v>
      </c>
      <c r="M165" s="6">
        <f>SUM(J165:L165)</f>
        <v>0</v>
      </c>
      <c r="S165" s="25">
        <f t="shared" si="245"/>
        <v>0</v>
      </c>
      <c r="T165" s="25">
        <f t="shared" si="245"/>
        <v>0</v>
      </c>
      <c r="U165" s="25">
        <f t="shared" si="245"/>
        <v>0</v>
      </c>
      <c r="V165" s="26">
        <f>SUM(S165:U165)</f>
        <v>0</v>
      </c>
      <c r="AB165" s="31">
        <f t="shared" si="246"/>
        <v>0</v>
      </c>
      <c r="AC165" s="31">
        <f t="shared" si="246"/>
        <v>0</v>
      </c>
      <c r="AD165" s="31">
        <f t="shared" si="246"/>
        <v>0</v>
      </c>
      <c r="AE165" s="32">
        <f>SUM(AB165:AD165)</f>
        <v>0</v>
      </c>
    </row>
  </sheetData>
  <sheetProtection/>
  <mergeCells count="7">
    <mergeCell ref="X1:Z1"/>
    <mergeCell ref="AB1:AE1"/>
    <mergeCell ref="J1:M1"/>
    <mergeCell ref="B1:D1"/>
    <mergeCell ref="F1:H1"/>
    <mergeCell ref="O1:Q1"/>
    <mergeCell ref="S1:V1"/>
  </mergeCells>
  <conditionalFormatting sqref="O103:Q144">
    <cfRule type="expression" priority="6" dxfId="0" stopIfTrue="1">
      <formula>O104=""</formula>
    </cfRule>
  </conditionalFormatting>
  <conditionalFormatting sqref="X103:Z145">
    <cfRule type="expression" priority="7" dxfId="1" stopIfTrue="1">
      <formula>X104=""</formula>
    </cfRule>
  </conditionalFormatting>
  <conditionalFormatting sqref="O145:Q150">
    <cfRule type="expression" priority="5" dxfId="0" stopIfTrue="1">
      <formula>O146=""</formula>
    </cfRule>
  </conditionalFormatting>
  <conditionalFormatting sqref="X146:Z155">
    <cfRule type="expression" priority="4" dxfId="1" stopIfTrue="1">
      <formula>X147=""</formula>
    </cfRule>
  </conditionalFormatting>
  <conditionalFormatting sqref="O151:Q159">
    <cfRule type="expression" priority="3" dxfId="0" stopIfTrue="1">
      <formula>O152=""</formula>
    </cfRule>
  </conditionalFormatting>
  <conditionalFormatting sqref="X156:Z167">
    <cfRule type="expression" priority="2" dxfId="1" stopIfTrue="1">
      <formula>X157=""</formula>
    </cfRule>
  </conditionalFormatting>
  <conditionalFormatting sqref="O160:Q168">
    <cfRule type="expression" priority="1" dxfId="0" stopIfTrue="1">
      <formula>O161=""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">
      <pane ySplit="1" topLeftCell="A143" activePane="bottomLeft" state="frozen"/>
      <selection pane="topLeft" activeCell="A1" sqref="A1"/>
      <selection pane="bottomLeft" activeCell="A161" sqref="A161:A162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8</v>
      </c>
      <c r="C1" t="s">
        <v>9</v>
      </c>
      <c r="D1" s="7" t="s">
        <v>38</v>
      </c>
      <c r="E1" s="7" t="s">
        <v>10</v>
      </c>
      <c r="F1" t="s">
        <v>11</v>
      </c>
      <c r="G1" t="s">
        <v>12</v>
      </c>
      <c r="H1" t="s">
        <v>13</v>
      </c>
    </row>
    <row r="2" spans="1:8" ht="12.75">
      <c r="A2" s="1">
        <f>+xform!A5</f>
        <v>38716</v>
      </c>
      <c r="B2" s="10"/>
      <c r="C2" s="10"/>
      <c r="D2" s="9">
        <v>100000</v>
      </c>
      <c r="E2" s="9">
        <v>100000</v>
      </c>
      <c r="F2" s="9"/>
      <c r="G2" s="9"/>
      <c r="H2" s="4"/>
    </row>
    <row r="3" spans="1:8" ht="12.75">
      <c r="A3" s="1">
        <f>+xform!A6</f>
        <v>38748</v>
      </c>
      <c r="B3" s="10">
        <f>+xform!V6</f>
        <v>0.008355321020228734</v>
      </c>
      <c r="C3" s="10">
        <f>+xform!M6</f>
        <v>0.002683880532069527</v>
      </c>
      <c r="D3" s="9">
        <f>+D2*(1+B3)</f>
        <v>100835.53210202287</v>
      </c>
      <c r="E3" s="9">
        <f>E2*(1+C3)</f>
        <v>100268.38805320695</v>
      </c>
      <c r="F3" s="9">
        <f>+D3-D2</f>
        <v>835.532102022873</v>
      </c>
      <c r="G3" s="9">
        <f>+E3-E2</f>
        <v>268.3880532069452</v>
      </c>
      <c r="H3" s="4">
        <f aca="true" t="shared" si="0" ref="H3:H34">+(D3/D$2-1)-(E3/E$2-1)</f>
        <v>0.005671440488159263</v>
      </c>
    </row>
    <row r="4" spans="1:8" ht="12.75">
      <c r="A4" s="1">
        <f>+xform!A7</f>
        <v>38776</v>
      </c>
      <c r="B4" s="10">
        <f>+xform!V7</f>
        <v>0.018851053398454217</v>
      </c>
      <c r="C4" s="10">
        <f>+xform!M7</f>
        <v>0.015207436870133414</v>
      </c>
      <c r="D4" s="9">
        <f aca="true" t="shared" si="1" ref="D4:D52">+D3*(1+B4)</f>
        <v>102736.38810213965</v>
      </c>
      <c r="E4" s="9">
        <f aca="true" t="shared" si="2" ref="E4:E52">+E3*(1+C4)</f>
        <v>101793.21323459613</v>
      </c>
      <c r="F4" s="9">
        <f aca="true" t="shared" si="3" ref="F4:F52">+D4-D3</f>
        <v>1900.856000116779</v>
      </c>
      <c r="G4" s="9">
        <f aca="true" t="shared" si="4" ref="G4:G52">+E4-E3</f>
        <v>1524.8251813891839</v>
      </c>
      <c r="H4" s="4">
        <f t="shared" si="0"/>
        <v>0.00943174867543517</v>
      </c>
    </row>
    <row r="5" spans="1:8" ht="12.75">
      <c r="A5" s="1">
        <f>+xform!A8</f>
        <v>38807</v>
      </c>
      <c r="B5" s="10">
        <f>+xform!V8</f>
        <v>-0.007818306841222554</v>
      </c>
      <c r="C5" s="10">
        <f>+xform!M8</f>
        <v>-0.005824253302184923</v>
      </c>
      <c r="D5" s="9">
        <f t="shared" si="1"/>
        <v>101933.1634961982</v>
      </c>
      <c r="E5" s="9">
        <f t="shared" si="2"/>
        <v>101200.34377627452</v>
      </c>
      <c r="F5" s="9">
        <f t="shared" si="3"/>
        <v>-803.2246059414465</v>
      </c>
      <c r="G5" s="9">
        <f t="shared" si="4"/>
        <v>-592.8694583216129</v>
      </c>
      <c r="H5" s="4">
        <f t="shared" si="0"/>
        <v>0.007328197199236941</v>
      </c>
    </row>
    <row r="6" spans="1:8" ht="12.75">
      <c r="A6" s="1">
        <f>+xform!A9</f>
        <v>38835</v>
      </c>
      <c r="B6" s="10">
        <f>+xform!V9</f>
        <v>-0.009333198404231049</v>
      </c>
      <c r="C6" s="10">
        <f>+xform!M9</f>
        <v>-0.008821697911118143</v>
      </c>
      <c r="D6" s="9">
        <f t="shared" si="1"/>
        <v>100981.80105731727</v>
      </c>
      <c r="E6" s="9">
        <f t="shared" si="2"/>
        <v>100307.58491497891</v>
      </c>
      <c r="F6" s="9">
        <f t="shared" si="3"/>
        <v>-951.3624388809403</v>
      </c>
      <c r="G6" s="9">
        <f t="shared" si="4"/>
        <v>-892.7588612956024</v>
      </c>
      <c r="H6" s="4">
        <f t="shared" si="0"/>
        <v>0.006742161423383575</v>
      </c>
    </row>
    <row r="7" spans="1:8" ht="12.75">
      <c r="A7" s="1">
        <f>+xform!A10</f>
        <v>38868</v>
      </c>
      <c r="B7" s="10">
        <f>+xform!V10</f>
        <v>-0.033864126778026644</v>
      </c>
      <c r="C7" s="10">
        <f>+xform!M10</f>
        <v>-0.0361390537818381</v>
      </c>
      <c r="D7" s="9">
        <f t="shared" si="1"/>
        <v>97562.1405440388</v>
      </c>
      <c r="E7" s="9">
        <f t="shared" si="2"/>
        <v>96682.5637090102</v>
      </c>
      <c r="F7" s="9">
        <f t="shared" si="3"/>
        <v>-3419.6605132784607</v>
      </c>
      <c r="G7" s="9">
        <f t="shared" si="4"/>
        <v>-3625.0212059687183</v>
      </c>
      <c r="H7" s="4">
        <f t="shared" si="0"/>
        <v>0.00879576835028606</v>
      </c>
    </row>
    <row r="8" spans="1:8" ht="12.75">
      <c r="A8" s="1">
        <f>+xform!A11</f>
        <v>38898</v>
      </c>
      <c r="B8" s="10">
        <f>+xform!V11</f>
        <v>-0.0018839751438362224</v>
      </c>
      <c r="C8" s="10">
        <f>+xform!M11</f>
        <v>0.005241252986414225</v>
      </c>
      <c r="D8" s="9">
        <f t="shared" si="1"/>
        <v>97378.33589627438</v>
      </c>
      <c r="E8" s="9">
        <f t="shared" si="2"/>
        <v>97189.30148478424</v>
      </c>
      <c r="F8" s="9">
        <f t="shared" si="3"/>
        <v>-183.80464776442386</v>
      </c>
      <c r="G8" s="9">
        <f t="shared" si="4"/>
        <v>506.7377757740469</v>
      </c>
      <c r="H8" s="4">
        <f t="shared" si="0"/>
        <v>0.00189034411490141</v>
      </c>
    </row>
    <row r="9" spans="1:8" ht="12.75">
      <c r="A9" s="1">
        <f>+xform!A12</f>
        <v>38929</v>
      </c>
      <c r="B9" s="10">
        <f>+xform!V12</f>
        <v>0.010852986482395351</v>
      </c>
      <c r="C9" s="10">
        <f>+xform!M12</f>
        <v>0.010651127891319234</v>
      </c>
      <c r="D9" s="9">
        <f t="shared" si="1"/>
        <v>98435.1816594348</v>
      </c>
      <c r="E9" s="9">
        <f t="shared" si="2"/>
        <v>98224.47716456666</v>
      </c>
      <c r="F9" s="9">
        <f t="shared" si="3"/>
        <v>1056.8457631604251</v>
      </c>
      <c r="G9" s="9">
        <f t="shared" si="4"/>
        <v>1035.17567978242</v>
      </c>
      <c r="H9" s="4">
        <f t="shared" si="0"/>
        <v>0.0021070449486814136</v>
      </c>
    </row>
    <row r="10" spans="1:8" ht="12.75">
      <c r="A10" s="1">
        <f>+xform!A13</f>
        <v>38960</v>
      </c>
      <c r="B10" s="10">
        <f>+xform!V13</f>
        <v>0.013624280437174487</v>
      </c>
      <c r="C10" s="10">
        <f>+xform!M13</f>
        <v>0.014380783881258786</v>
      </c>
      <c r="D10" s="9">
        <f t="shared" si="1"/>
        <v>99776.29017924715</v>
      </c>
      <c r="E10" s="9">
        <f t="shared" si="2"/>
        <v>99637.02214251994</v>
      </c>
      <c r="F10" s="9">
        <f t="shared" si="3"/>
        <v>1341.1085198123474</v>
      </c>
      <c r="G10" s="9">
        <f t="shared" si="4"/>
        <v>1412.5449779532792</v>
      </c>
      <c r="H10" s="4">
        <f t="shared" si="0"/>
        <v>0.0013926803672721366</v>
      </c>
    </row>
    <row r="11" spans="1:8" ht="12.75">
      <c r="A11" s="1">
        <f>+xform!A14</f>
        <v>38989</v>
      </c>
      <c r="B11" s="10">
        <f>+xform!V14</f>
        <v>0.009956462883657579</v>
      </c>
      <c r="C11" s="10">
        <f>+xform!M14</f>
        <v>0.014948381345510285</v>
      </c>
      <c r="D11" s="9">
        <f t="shared" si="1"/>
        <v>100769.70910908586</v>
      </c>
      <c r="E11" s="9">
        <f t="shared" si="2"/>
        <v>101126.43434563738</v>
      </c>
      <c r="F11" s="9">
        <f t="shared" si="3"/>
        <v>993.4189298387064</v>
      </c>
      <c r="G11" s="9">
        <f t="shared" si="4"/>
        <v>1489.4122031174338</v>
      </c>
      <c r="H11" s="4">
        <f t="shared" si="0"/>
        <v>-0.003567252365515028</v>
      </c>
    </row>
    <row r="12" spans="1:8" ht="12.75">
      <c r="A12" s="1">
        <f>+xform!A15</f>
        <v>39021</v>
      </c>
      <c r="B12" s="10">
        <f>+xform!V15</f>
        <v>0.012733261961562185</v>
      </c>
      <c r="C12" s="10">
        <f>+xform!M15</f>
        <v>0.015918519759365136</v>
      </c>
      <c r="D12" s="9">
        <f t="shared" si="1"/>
        <v>102052.83621296225</v>
      </c>
      <c r="E12" s="9">
        <f t="shared" si="2"/>
        <v>102736.21748896255</v>
      </c>
      <c r="F12" s="9">
        <f t="shared" si="3"/>
        <v>1283.1271038763953</v>
      </c>
      <c r="G12" s="9">
        <f t="shared" si="4"/>
        <v>1609.7831433251704</v>
      </c>
      <c r="H12" s="4">
        <f t="shared" si="0"/>
        <v>-0.006833812760002944</v>
      </c>
    </row>
    <row r="13" spans="1:8" ht="12.75">
      <c r="A13" s="1">
        <f>+xform!A16</f>
        <v>39051</v>
      </c>
      <c r="B13" s="10">
        <f>+xform!V16</f>
        <v>-0.0014411012507809947</v>
      </c>
      <c r="C13" s="10">
        <f>+xform!M16</f>
        <v>-0.009790117029292243</v>
      </c>
      <c r="D13" s="9">
        <f t="shared" si="1"/>
        <v>101905.76774305</v>
      </c>
      <c r="E13" s="9">
        <f t="shared" si="2"/>
        <v>101730.41789659878</v>
      </c>
      <c r="F13" s="9">
        <f t="shared" si="3"/>
        <v>-147.0684699122503</v>
      </c>
      <c r="G13" s="9">
        <f t="shared" si="4"/>
        <v>-1005.7995923637645</v>
      </c>
      <c r="H13" s="4">
        <f t="shared" si="0"/>
        <v>0.0017534984645122265</v>
      </c>
    </row>
    <row r="14" spans="1:8" ht="12.75">
      <c r="A14" s="1">
        <f>+xform!A17</f>
        <v>39080</v>
      </c>
      <c r="B14" s="10">
        <f>+xform!V17</f>
        <v>0.02629792185214473</v>
      </c>
      <c r="C14" s="10">
        <f>+xform!M17</f>
        <v>0.015115753287185129</v>
      </c>
      <c r="D14" s="9">
        <f t="shared" si="1"/>
        <v>104585.67765943953</v>
      </c>
      <c r="E14" s="9">
        <f t="shared" si="2"/>
        <v>103268.14979532601</v>
      </c>
      <c r="F14" s="9">
        <f t="shared" si="3"/>
        <v>2679.90991638953</v>
      </c>
      <c r="G14" s="9">
        <f t="shared" si="4"/>
        <v>1537.7318987272301</v>
      </c>
      <c r="H14" s="4">
        <f t="shared" si="0"/>
        <v>0.013175278641135213</v>
      </c>
    </row>
    <row r="15" spans="1:8" ht="12.75">
      <c r="A15" s="1">
        <f>+xform!A18</f>
        <v>39113</v>
      </c>
      <c r="B15" s="10">
        <f>+xform!V18</f>
        <v>0.009062521948545234</v>
      </c>
      <c r="C15" s="10">
        <f>+xform!M18</f>
        <v>0.0090791096134177</v>
      </c>
      <c r="D15" s="9">
        <f t="shared" si="1"/>
        <v>105533.48765873168</v>
      </c>
      <c r="E15" s="9">
        <f t="shared" si="2"/>
        <v>104205.73264689262</v>
      </c>
      <c r="F15" s="9">
        <f t="shared" si="3"/>
        <v>947.8099992921489</v>
      </c>
      <c r="G15" s="9">
        <f t="shared" si="4"/>
        <v>937.5828515666071</v>
      </c>
      <c r="H15" s="4">
        <f t="shared" si="0"/>
        <v>0.013277550118390602</v>
      </c>
    </row>
    <row r="16" spans="1:8" ht="12.75">
      <c r="A16" s="1">
        <f>+xform!A19</f>
        <v>39141</v>
      </c>
      <c r="B16" s="10">
        <f>+xform!V19</f>
        <v>-0.0006798170266030731</v>
      </c>
      <c r="C16" s="10">
        <f>+xform!M19</f>
        <v>-0.007066713021226212</v>
      </c>
      <c r="D16" s="9">
        <f t="shared" si="1"/>
        <v>105461.74419694448</v>
      </c>
      <c r="E16" s="9">
        <f t="shared" si="2"/>
        <v>103469.3406391104</v>
      </c>
      <c r="F16" s="9">
        <f t="shared" si="3"/>
        <v>-71.74346178720589</v>
      </c>
      <c r="G16" s="9">
        <f t="shared" si="4"/>
        <v>-736.3920077822113</v>
      </c>
      <c r="H16" s="4">
        <f t="shared" si="0"/>
        <v>0.01992403557834077</v>
      </c>
    </row>
    <row r="17" spans="1:8" ht="12.75">
      <c r="A17" s="1">
        <f>+xform!A20</f>
        <v>39171</v>
      </c>
      <c r="B17" s="10">
        <f>+xform!V20</f>
        <v>0.004348067347698128</v>
      </c>
      <c r="C17" s="10">
        <f>+xform!M20</f>
        <v>0.003814504382321848</v>
      </c>
      <c r="D17" s="9">
        <f t="shared" si="1"/>
        <v>105920.2989633185</v>
      </c>
      <c r="E17" s="9">
        <f t="shared" si="2"/>
        <v>103864.02489241425</v>
      </c>
      <c r="F17" s="9">
        <f t="shared" si="3"/>
        <v>458.554766374029</v>
      </c>
      <c r="G17" s="9">
        <f t="shared" si="4"/>
        <v>394.68425330384343</v>
      </c>
      <c r="H17" s="4">
        <f t="shared" si="0"/>
        <v>0.020562740709042737</v>
      </c>
    </row>
    <row r="18" spans="1:8" ht="12.75">
      <c r="A18" s="1">
        <f>+xform!A21</f>
        <v>39202</v>
      </c>
      <c r="B18" s="10">
        <f>+xform!V21</f>
        <v>0.00331709157949633</v>
      </c>
      <c r="C18" s="10">
        <f>+xform!M21</f>
        <v>0.013638784418747827</v>
      </c>
      <c r="D18" s="9">
        <f t="shared" si="1"/>
        <v>106271.64629510745</v>
      </c>
      <c r="E18" s="9">
        <f t="shared" si="2"/>
        <v>105280.60393678534</v>
      </c>
      <c r="F18" s="9">
        <f t="shared" si="3"/>
        <v>351.34733178894385</v>
      </c>
      <c r="G18" s="9">
        <f t="shared" si="4"/>
        <v>1416.5790443710866</v>
      </c>
      <c r="H18" s="4">
        <f t="shared" si="0"/>
        <v>0.00991042358322125</v>
      </c>
    </row>
    <row r="19" spans="1:8" ht="12.75">
      <c r="A19" s="1">
        <f>+xform!A22</f>
        <v>39233</v>
      </c>
      <c r="B19" s="10">
        <f>+xform!V22</f>
        <v>0.0025455590995895013</v>
      </c>
      <c r="C19" s="10">
        <f>+xform!M22</f>
        <v>0.016340012494909486</v>
      </c>
      <c r="D19" s="9">
        <f t="shared" si="1"/>
        <v>106542.16705136232</v>
      </c>
      <c r="E19" s="9">
        <f t="shared" si="2"/>
        <v>107000.89032058403</v>
      </c>
      <c r="F19" s="9">
        <f t="shared" si="3"/>
        <v>270.52075625487487</v>
      </c>
      <c r="G19" s="9">
        <f t="shared" si="4"/>
        <v>1720.2863837986952</v>
      </c>
      <c r="H19" s="4">
        <f t="shared" si="0"/>
        <v>-0.004587232692217169</v>
      </c>
    </row>
    <row r="20" spans="1:8" ht="12.75">
      <c r="A20" s="1">
        <f>+xform!A23</f>
        <v>39262</v>
      </c>
      <c r="B20" s="10">
        <f>+xform!V23</f>
        <v>-0.0075483140703148065</v>
      </c>
      <c r="C20" s="10">
        <f>+xform!M23</f>
        <v>-0.008487850779795404</v>
      </c>
      <c r="D20" s="9">
        <f t="shared" si="1"/>
        <v>105737.9533127267</v>
      </c>
      <c r="E20" s="9">
        <f t="shared" si="2"/>
        <v>106092.68273023766</v>
      </c>
      <c r="F20" s="9">
        <f t="shared" si="3"/>
        <v>-804.2137386356189</v>
      </c>
      <c r="G20" s="9">
        <f t="shared" si="4"/>
        <v>-908.2075903463701</v>
      </c>
      <c r="H20" s="4">
        <f t="shared" si="0"/>
        <v>-0.003547294175109572</v>
      </c>
    </row>
    <row r="21" spans="1:8" ht="12.75">
      <c r="A21" s="1">
        <f>+xform!A24</f>
        <v>39294</v>
      </c>
      <c r="B21" s="10">
        <f>+xform!V24</f>
        <v>-0.012768003278824993</v>
      </c>
      <c r="C21" s="10">
        <f>+xform!M24</f>
        <v>-0.011703923598383724</v>
      </c>
      <c r="D21" s="9">
        <f t="shared" si="1"/>
        <v>104387.89077813357</v>
      </c>
      <c r="E21" s="9">
        <f t="shared" si="2"/>
        <v>104850.9820772154</v>
      </c>
      <c r="F21" s="9">
        <f t="shared" si="3"/>
        <v>-1350.062534593133</v>
      </c>
      <c r="G21" s="9">
        <f t="shared" si="4"/>
        <v>-1241.700653022257</v>
      </c>
      <c r="H21" s="4">
        <f t="shared" si="0"/>
        <v>-0.004630912990818414</v>
      </c>
    </row>
    <row r="22" spans="1:8" ht="12.75">
      <c r="A22" s="1">
        <f>+xform!A25</f>
        <v>39325</v>
      </c>
      <c r="B22" s="10">
        <f>+xform!V25</f>
        <v>0.0057463788940123155</v>
      </c>
      <c r="C22" s="10">
        <f>+xform!M25</f>
        <v>-0.0013831624996329945</v>
      </c>
      <c r="D22" s="9">
        <f t="shared" si="1"/>
        <v>104987.74315049151</v>
      </c>
      <c r="E22" s="9">
        <f t="shared" si="2"/>
        <v>104705.95613075652</v>
      </c>
      <c r="F22" s="9">
        <f t="shared" si="3"/>
        <v>599.8523723579419</v>
      </c>
      <c r="G22" s="9">
        <f t="shared" si="4"/>
        <v>-145.02594645888894</v>
      </c>
      <c r="H22" s="4">
        <f t="shared" si="0"/>
        <v>0.0028178701973500253</v>
      </c>
    </row>
    <row r="23" spans="1:8" ht="12.75">
      <c r="A23" s="1">
        <f>+xform!A26</f>
        <v>39353</v>
      </c>
      <c r="B23" s="10">
        <f>+xform!V26</f>
        <v>-0.0004910702516223303</v>
      </c>
      <c r="C23" s="10">
        <f>+xform!M26</f>
        <v>0.0020623624057879318</v>
      </c>
      <c r="D23" s="9">
        <f t="shared" si="1"/>
        <v>104936.18679304534</v>
      </c>
      <c r="E23" s="9">
        <f t="shared" si="2"/>
        <v>104921.89775834266</v>
      </c>
      <c r="F23" s="9">
        <f t="shared" si="3"/>
        <v>-51.556357446170296</v>
      </c>
      <c r="G23" s="9">
        <f t="shared" si="4"/>
        <v>215.94162758614402</v>
      </c>
      <c r="H23" s="4">
        <f t="shared" si="0"/>
        <v>0.00014289034702685832</v>
      </c>
    </row>
    <row r="24" spans="1:8" ht="12.75">
      <c r="A24" s="1">
        <f>+xform!A27</f>
        <v>39386</v>
      </c>
      <c r="B24" s="10">
        <f>+xform!V27</f>
        <v>0.0066262274181370755</v>
      </c>
      <c r="C24" s="10">
        <f>+xform!M27</f>
        <v>0.006839520880519934</v>
      </c>
      <c r="D24" s="9">
        <f t="shared" si="1"/>
        <v>105631.51783112816</v>
      </c>
      <c r="E24" s="9">
        <f t="shared" si="2"/>
        <v>105639.51326888462</v>
      </c>
      <c r="F24" s="9">
        <f t="shared" si="3"/>
        <v>695.3310380828188</v>
      </c>
      <c r="G24" s="9">
        <f t="shared" si="4"/>
        <v>717.6155105419602</v>
      </c>
      <c r="H24" s="4">
        <f t="shared" si="0"/>
        <v>-7.995437756447288E-05</v>
      </c>
    </row>
    <row r="25" spans="1:8" ht="12.75">
      <c r="A25" s="1">
        <f>+xform!A28</f>
        <v>39416</v>
      </c>
      <c r="B25" s="10">
        <f>+xform!V28</f>
        <v>-0.006842143839956245</v>
      </c>
      <c r="C25" s="10">
        <f>+xform!M28</f>
        <v>-0.02944520678321154</v>
      </c>
      <c r="D25" s="9">
        <f t="shared" si="1"/>
        <v>104908.77179209467</v>
      </c>
      <c r="E25" s="9">
        <f t="shared" si="2"/>
        <v>102528.9359562045</v>
      </c>
      <c r="F25" s="9">
        <f t="shared" si="3"/>
        <v>-722.7460390334891</v>
      </c>
      <c r="G25" s="9">
        <f t="shared" si="4"/>
        <v>-3110.5773126801214</v>
      </c>
      <c r="H25" s="4">
        <f t="shared" si="0"/>
        <v>0.023798358358901872</v>
      </c>
    </row>
    <row r="26" spans="1:8" ht="12.75">
      <c r="A26" s="1">
        <f>+xform!A29</f>
        <v>39444</v>
      </c>
      <c r="B26" s="10">
        <f>+xform!V29</f>
        <v>-0.004247393743156877</v>
      </c>
      <c r="C26" s="10">
        <f>+xform!M29</f>
        <v>-0.006848740315719226</v>
      </c>
      <c r="D26" s="9">
        <f t="shared" si="1"/>
        <v>104463.18293118266</v>
      </c>
      <c r="E26" s="9">
        <f t="shared" si="2"/>
        <v>101826.74189899344</v>
      </c>
      <c r="F26" s="9">
        <f t="shared" si="3"/>
        <v>-445.58886091201566</v>
      </c>
      <c r="G26" s="9">
        <f t="shared" si="4"/>
        <v>-702.1940572110616</v>
      </c>
      <c r="H26" s="4">
        <f t="shared" si="0"/>
        <v>0.026364410321892295</v>
      </c>
    </row>
    <row r="27" spans="1:8" ht="12.75">
      <c r="A27" s="1">
        <f>+xform!A30</f>
        <v>39477</v>
      </c>
      <c r="B27" s="10">
        <f>+xform!V30</f>
        <v>-0.0022357854993386404</v>
      </c>
      <c r="C27" s="10">
        <f>+xform!M30</f>
        <v>-0.04159048774134357</v>
      </c>
      <c r="D27" s="9">
        <f t="shared" si="1"/>
        <v>104229.62566157036</v>
      </c>
      <c r="E27" s="9">
        <f t="shared" si="2"/>
        <v>97591.7180383024</v>
      </c>
      <c r="F27" s="9">
        <f t="shared" si="3"/>
        <v>-233.55726961229811</v>
      </c>
      <c r="G27" s="9">
        <f t="shared" si="4"/>
        <v>-4235.0238606910425</v>
      </c>
      <c r="H27" s="4">
        <f t="shared" si="0"/>
        <v>0.06637907623267969</v>
      </c>
    </row>
    <row r="28" spans="1:8" ht="12.75">
      <c r="A28" s="1">
        <f>+xform!A31</f>
        <v>39507</v>
      </c>
      <c r="B28" s="10">
        <f>+xform!V31</f>
        <v>0.013250883392226243</v>
      </c>
      <c r="C28" s="10">
        <f>+xform!M31</f>
        <v>-0.014148724867248628</v>
      </c>
      <c r="D28" s="9">
        <f t="shared" si="1"/>
        <v>105610.76027722722</v>
      </c>
      <c r="E28" s="9">
        <f t="shared" si="2"/>
        <v>96210.91967045635</v>
      </c>
      <c r="F28" s="9">
        <f t="shared" si="3"/>
        <v>1381.1346156568616</v>
      </c>
      <c r="G28" s="9">
        <f t="shared" si="4"/>
        <v>-1380.7983678460441</v>
      </c>
      <c r="H28" s="4">
        <f t="shared" si="0"/>
        <v>0.0939984060677087</v>
      </c>
    </row>
    <row r="29" spans="1:8" ht="12.75">
      <c r="A29" s="1">
        <f>+xform!A32</f>
        <v>39538</v>
      </c>
      <c r="B29" s="10">
        <f>+xform!V32</f>
        <v>-0.010351799865106617</v>
      </c>
      <c r="C29" s="10">
        <f>+xform!M32</f>
        <v>-0.03477644914646432</v>
      </c>
      <c r="D29" s="9">
        <f t="shared" si="1"/>
        <v>104517.49882323561</v>
      </c>
      <c r="E29" s="9">
        <f t="shared" si="2"/>
        <v>92865.04551520216</v>
      </c>
      <c r="F29" s="9">
        <f t="shared" si="3"/>
        <v>-1093.2614539916103</v>
      </c>
      <c r="G29" s="9">
        <f t="shared" si="4"/>
        <v>-3345.8741552541906</v>
      </c>
      <c r="H29" s="4">
        <f t="shared" si="0"/>
        <v>0.11652453308033461</v>
      </c>
    </row>
    <row r="30" spans="1:8" ht="12.75">
      <c r="A30" s="1">
        <f>+xform!A33</f>
        <v>39568</v>
      </c>
      <c r="B30" s="10">
        <f>+xform!V33</f>
        <v>0.00030890316258054724</v>
      </c>
      <c r="C30" s="10">
        <f>+xform!M33</f>
        <v>0.04405849369122246</v>
      </c>
      <c r="D30" s="9">
        <f t="shared" si="1"/>
        <v>104549.78460916711</v>
      </c>
      <c r="E30" s="9">
        <f t="shared" si="2"/>
        <v>96956.53953716879</v>
      </c>
      <c r="F30" s="9">
        <f t="shared" si="3"/>
        <v>32.28578593149723</v>
      </c>
      <c r="G30" s="9">
        <f t="shared" si="4"/>
        <v>4091.4940219666314</v>
      </c>
      <c r="H30" s="4">
        <f t="shared" si="0"/>
        <v>0.07593245071998311</v>
      </c>
    </row>
    <row r="31" spans="1:8" ht="12.75">
      <c r="A31" s="1">
        <f>+xform!A34</f>
        <v>39598</v>
      </c>
      <c r="B31" s="10">
        <f>+xform!V34</f>
        <v>-0.01222829281235303</v>
      </c>
      <c r="C31" s="10">
        <f>+xform!M34</f>
        <v>-0.0013908522318719085</v>
      </c>
      <c r="D31" s="9">
        <f t="shared" si="1"/>
        <v>103271.31922949778</v>
      </c>
      <c r="E31" s="9">
        <f t="shared" si="2"/>
        <v>96821.68731775894</v>
      </c>
      <c r="F31" s="9">
        <f t="shared" si="3"/>
        <v>-1278.465379669331</v>
      </c>
      <c r="G31" s="9">
        <f t="shared" si="4"/>
        <v>-134.85221940984775</v>
      </c>
      <c r="H31" s="4">
        <f t="shared" si="0"/>
        <v>0.06449631911738829</v>
      </c>
    </row>
    <row r="32" spans="1:8" ht="12.75">
      <c r="A32" s="1">
        <f>+xform!A35</f>
        <v>39629</v>
      </c>
      <c r="B32" s="10">
        <f>+xform!V35</f>
        <v>-0.020816259328942224</v>
      </c>
      <c r="C32" s="10">
        <f>+xform!M35</f>
        <v>-0.06266563191017853</v>
      </c>
      <c r="D32" s="9">
        <f t="shared" si="1"/>
        <v>101121.59666717457</v>
      </c>
      <c r="E32" s="9">
        <f t="shared" si="2"/>
        <v>90754.29509938187</v>
      </c>
      <c r="F32" s="9">
        <f t="shared" si="3"/>
        <v>-2149.722562323208</v>
      </c>
      <c r="G32" s="9">
        <f t="shared" si="4"/>
        <v>-6067.392218377077</v>
      </c>
      <c r="H32" s="4">
        <f t="shared" si="0"/>
        <v>0.10367301567792708</v>
      </c>
    </row>
    <row r="33" spans="1:8" ht="12.75">
      <c r="A33" s="1">
        <f>+xform!A36</f>
        <v>39660</v>
      </c>
      <c r="B33" s="10">
        <f>+xform!V36</f>
        <v>0.01569547176619146</v>
      </c>
      <c r="C33" s="10">
        <f>+xform!M36</f>
        <v>0.008036133392540501</v>
      </c>
      <c r="D33" s="9">
        <f t="shared" si="1"/>
        <v>102708.74783261641</v>
      </c>
      <c r="E33" s="9">
        <f t="shared" si="2"/>
        <v>91483.60872074649</v>
      </c>
      <c r="F33" s="9">
        <f t="shared" si="3"/>
        <v>1587.1511654418427</v>
      </c>
      <c r="G33" s="9">
        <f t="shared" si="4"/>
        <v>729.3136213646212</v>
      </c>
      <c r="H33" s="4">
        <f t="shared" si="0"/>
        <v>0.1122513911186992</v>
      </c>
    </row>
    <row r="34" spans="1:8" ht="12.75">
      <c r="A34" s="1">
        <f>+xform!A37</f>
        <v>39689</v>
      </c>
      <c r="B34" s="10">
        <f>+xform!V37</f>
        <v>0.012425679409837707</v>
      </c>
      <c r="C34" s="10">
        <f>+xform!M37</f>
        <v>0.023009811898603894</v>
      </c>
      <c r="D34" s="9">
        <f t="shared" si="1"/>
        <v>103984.97380577037</v>
      </c>
      <c r="E34" s="9">
        <f t="shared" si="2"/>
        <v>93588.62934921635</v>
      </c>
      <c r="F34" s="9">
        <f t="shared" si="3"/>
        <v>1276.2259731539525</v>
      </c>
      <c r="G34" s="9">
        <f t="shared" si="4"/>
        <v>2105.020628469865</v>
      </c>
      <c r="H34" s="4">
        <f t="shared" si="0"/>
        <v>0.10396344456554008</v>
      </c>
    </row>
    <row r="35" spans="1:8" ht="12.75">
      <c r="A35" s="1">
        <f>+xform!A38</f>
        <v>39721</v>
      </c>
      <c r="B35" s="10">
        <f>+xform!V38</f>
        <v>0.012492302278525491</v>
      </c>
      <c r="C35" s="10">
        <f>+xform!M38</f>
        <v>-0.04864792966553138</v>
      </c>
      <c r="D35" s="9">
        <f t="shared" si="1"/>
        <v>105283.9855309766</v>
      </c>
      <c r="E35" s="9">
        <f t="shared" si="2"/>
        <v>89035.7362911422</v>
      </c>
      <c r="F35" s="9">
        <f t="shared" si="3"/>
        <v>1299.0117252062337</v>
      </c>
      <c r="G35" s="9">
        <f t="shared" si="4"/>
        <v>-4552.893058074158</v>
      </c>
      <c r="H35" s="4">
        <f aca="true" t="shared" si="5" ref="H35:H66">+(D35/D$2-1)-(E35/E$2-1)</f>
        <v>0.162482492398344</v>
      </c>
    </row>
    <row r="36" spans="1:8" ht="12.75">
      <c r="A36" s="1">
        <f>+xform!A39</f>
        <v>39752</v>
      </c>
      <c r="B36" s="10">
        <f>+xform!V39</f>
        <v>-0.001525945467108558</v>
      </c>
      <c r="C36" s="10">
        <f>+xform!M39</f>
        <v>-0.05195888300667392</v>
      </c>
      <c r="D36" s="9">
        <f t="shared" si="1"/>
        <v>105123.32791049647</v>
      </c>
      <c r="E36" s="9">
        <f t="shared" si="2"/>
        <v>84409.53888577767</v>
      </c>
      <c r="F36" s="9">
        <f t="shared" si="3"/>
        <v>-160.65762048012402</v>
      </c>
      <c r="G36" s="9">
        <f t="shared" si="4"/>
        <v>-4626.1974053645245</v>
      </c>
      <c r="H36" s="4">
        <f t="shared" si="5"/>
        <v>0.2071378902471881</v>
      </c>
    </row>
    <row r="37" spans="1:8" ht="12.75">
      <c r="A37" s="1">
        <f>+xform!A40</f>
        <v>39780</v>
      </c>
      <c r="B37" s="10">
        <f>+xform!V40</f>
        <v>0.01668937329700282</v>
      </c>
      <c r="C37" s="10">
        <f>+xform!M40</f>
        <v>-0.036392109381150096</v>
      </c>
      <c r="D37" s="9">
        <f t="shared" si="1"/>
        <v>106877.77037221799</v>
      </c>
      <c r="E37" s="9">
        <f t="shared" si="2"/>
        <v>81337.697713834</v>
      </c>
      <c r="F37" s="9">
        <f t="shared" si="3"/>
        <v>1754.4424617215118</v>
      </c>
      <c r="G37" s="9">
        <f t="shared" si="4"/>
        <v>-3071.84117194367</v>
      </c>
      <c r="H37" s="4">
        <f t="shared" si="5"/>
        <v>0.25540072658383994</v>
      </c>
    </row>
    <row r="38" spans="1:8" ht="12.75">
      <c r="A38" s="1">
        <f>+xform!A41</f>
        <v>39812</v>
      </c>
      <c r="B38" s="10">
        <f>+xform!V41</f>
        <v>0.011055276381909396</v>
      </c>
      <c r="C38" s="10">
        <f>+xform!M41</f>
        <v>-0.02384289730511042</v>
      </c>
      <c r="D38" s="9">
        <f t="shared" si="1"/>
        <v>108059.3336627651</v>
      </c>
      <c r="E38" s="9">
        <f t="shared" si="2"/>
        <v>79398.37134020893</v>
      </c>
      <c r="F38" s="9">
        <f t="shared" si="3"/>
        <v>1181.5632905471139</v>
      </c>
      <c r="G38" s="9">
        <f t="shared" si="4"/>
        <v>-1939.3263736250665</v>
      </c>
      <c r="H38" s="4">
        <f t="shared" si="5"/>
        <v>0.2866096232255616</v>
      </c>
    </row>
    <row r="39" spans="1:8" ht="12.75">
      <c r="A39" s="1">
        <f>+xform!A42</f>
        <v>39843</v>
      </c>
      <c r="B39" s="10">
        <f>+xform!V42</f>
        <v>-0.0020889411244339124</v>
      </c>
      <c r="C39" s="10">
        <f>+xform!M42</f>
        <v>0.001866176029285582</v>
      </c>
      <c r="D39" s="9">
        <f t="shared" si="1"/>
        <v>107833.60407679803</v>
      </c>
      <c r="E39" s="9">
        <f t="shared" si="2"/>
        <v>79546.54267756834</v>
      </c>
      <c r="F39" s="9">
        <f t="shared" si="3"/>
        <v>-225.7295859670703</v>
      </c>
      <c r="G39" s="9">
        <f t="shared" si="4"/>
        <v>148.17133735941024</v>
      </c>
      <c r="H39" s="4">
        <f t="shared" si="5"/>
        <v>0.28287061399229685</v>
      </c>
    </row>
    <row r="40" spans="1:8" ht="12.75">
      <c r="A40" s="1">
        <f>+xform!A43</f>
        <v>39871</v>
      </c>
      <c r="B40" s="10">
        <f>+xform!V43</f>
        <v>0.006780370981550604</v>
      </c>
      <c r="C40" s="10">
        <f>+xform!M43</f>
        <v>-0.06073851490090351</v>
      </c>
      <c r="D40" s="9">
        <f t="shared" si="1"/>
        <v>108564.75591671637</v>
      </c>
      <c r="E40" s="9">
        <f t="shared" si="2"/>
        <v>74715.0038098315</v>
      </c>
      <c r="F40" s="9">
        <f t="shared" si="3"/>
        <v>731.1518399183406</v>
      </c>
      <c r="G40" s="9">
        <f t="shared" si="4"/>
        <v>-4831.538867736846</v>
      </c>
      <c r="H40" s="4">
        <f t="shared" si="5"/>
        <v>0.3384975210688488</v>
      </c>
    </row>
    <row r="41" spans="1:8" ht="12.75">
      <c r="A41" s="1">
        <f>+xform!A44</f>
        <v>39903</v>
      </c>
      <c r="B41" s="10">
        <f>+xform!V44</f>
        <v>0.013796866632378158</v>
      </c>
      <c r="C41" s="10">
        <f>+xform!M44</f>
        <v>0.020700286801845144</v>
      </c>
      <c r="D41" s="9">
        <f t="shared" si="1"/>
        <v>110062.609375076</v>
      </c>
      <c r="E41" s="9">
        <f t="shared" si="2"/>
        <v>76261.62581709596</v>
      </c>
      <c r="F41" s="9">
        <f t="shared" si="3"/>
        <v>1497.8534583596338</v>
      </c>
      <c r="G41" s="9">
        <f t="shared" si="4"/>
        <v>1546.6220072644646</v>
      </c>
      <c r="H41" s="4">
        <f t="shared" si="5"/>
        <v>0.33800983557980047</v>
      </c>
    </row>
    <row r="42" spans="1:8" ht="12.75">
      <c r="A42" s="1">
        <f>+xform!A45</f>
        <v>39933</v>
      </c>
      <c r="B42" s="10">
        <f>+xform!V45</f>
        <v>0.014139782568328515</v>
      </c>
      <c r="C42" s="10">
        <f>+xform!M45</f>
        <v>0.08179478668374575</v>
      </c>
      <c r="D42" s="9">
        <f t="shared" si="1"/>
        <v>111618.87074054245</v>
      </c>
      <c r="E42" s="9">
        <f t="shared" si="2"/>
        <v>82499.42923296097</v>
      </c>
      <c r="F42" s="9">
        <f t="shared" si="3"/>
        <v>1556.2613654664456</v>
      </c>
      <c r="G42" s="9">
        <f t="shared" si="4"/>
        <v>6237.803415865012</v>
      </c>
      <c r="H42" s="4">
        <f t="shared" si="5"/>
        <v>0.29119441507581467</v>
      </c>
    </row>
    <row r="43" spans="1:8" ht="12.75">
      <c r="A43" s="1">
        <f>+xform!A46</f>
        <v>39962</v>
      </c>
      <c r="B43" s="10">
        <f>+xform!V46</f>
        <v>-0.011107564664897438</v>
      </c>
      <c r="C43" s="10">
        <f>+xform!M46</f>
        <v>-0.00398623554776435</v>
      </c>
      <c r="D43" s="9">
        <f t="shared" si="1"/>
        <v>110379.05691596903</v>
      </c>
      <c r="E43" s="9">
        <f t="shared" si="2"/>
        <v>82170.56707548228</v>
      </c>
      <c r="F43" s="9">
        <f t="shared" si="3"/>
        <v>-1239.8138245734153</v>
      </c>
      <c r="G43" s="9">
        <f t="shared" si="4"/>
        <v>-328.86215747869574</v>
      </c>
      <c r="H43" s="4">
        <f t="shared" si="5"/>
        <v>0.2820848984048675</v>
      </c>
    </row>
    <row r="44" spans="1:8" ht="12.75">
      <c r="A44" s="1">
        <f>+xform!A47</f>
        <v>39994</v>
      </c>
      <c r="B44" s="10">
        <f>+xform!V47</f>
        <v>0.010514154949607682</v>
      </c>
      <c r="C44" s="10">
        <f>+xform!M47</f>
        <v>0.004191211912488302</v>
      </c>
      <c r="D44" s="9">
        <f t="shared" si="1"/>
        <v>111539.5994235751</v>
      </c>
      <c r="E44" s="9">
        <f t="shared" si="2"/>
        <v>82514.96133506496</v>
      </c>
      <c r="F44" s="9">
        <f t="shared" si="3"/>
        <v>1160.5425076060637</v>
      </c>
      <c r="G44" s="9">
        <f t="shared" si="4"/>
        <v>344.3942595826811</v>
      </c>
      <c r="H44" s="4">
        <f t="shared" si="5"/>
        <v>0.29024638088510135</v>
      </c>
    </row>
    <row r="45" spans="1:8" ht="12.75">
      <c r="A45" s="1">
        <f>+xform!A48</f>
        <v>40025</v>
      </c>
      <c r="B45" s="10">
        <f>+xform!V48</f>
        <v>0.0299947844963478</v>
      </c>
      <c r="C45" s="10">
        <f>+xform!M48</f>
        <v>0.05089102458192625</v>
      </c>
      <c r="D45" s="9">
        <f t="shared" si="1"/>
        <v>114885.20567109418</v>
      </c>
      <c r="E45" s="9">
        <f t="shared" si="2"/>
        <v>86714.23226074445</v>
      </c>
      <c r="F45" s="9">
        <f t="shared" si="3"/>
        <v>3345.6062475190847</v>
      </c>
      <c r="G45" s="9">
        <f t="shared" si="4"/>
        <v>4199.2709256794915</v>
      </c>
      <c r="H45" s="4">
        <f t="shared" si="5"/>
        <v>0.2817097341034974</v>
      </c>
    </row>
    <row r="46" spans="1:8" ht="12.75">
      <c r="A46" s="1">
        <f>+xform!A49</f>
        <v>40056</v>
      </c>
      <c r="B46" s="10">
        <f>+xform!V49</f>
        <v>0.003049143142404805</v>
      </c>
      <c r="C46" s="10">
        <f>+xform!M49</f>
        <v>0.013049119490138204</v>
      </c>
      <c r="D46" s="9">
        <f t="shared" si="1"/>
        <v>115235.50710812998</v>
      </c>
      <c r="E46" s="9">
        <f t="shared" si="2"/>
        <v>87845.7766390105</v>
      </c>
      <c r="F46" s="9">
        <f t="shared" si="3"/>
        <v>350.3014370357996</v>
      </c>
      <c r="G46" s="9">
        <f t="shared" si="4"/>
        <v>1131.544378266044</v>
      </c>
      <c r="H46" s="4">
        <f t="shared" si="5"/>
        <v>0.2738973046911948</v>
      </c>
    </row>
    <row r="47" spans="1:8" ht="12.75">
      <c r="A47" s="1">
        <f>+xform!A50</f>
        <v>40086</v>
      </c>
      <c r="B47" s="10">
        <f>+xform!V50</f>
        <v>0.00666588026516657</v>
      </c>
      <c r="C47" s="10">
        <f>+xform!M50</f>
        <v>0.012183394674866153</v>
      </c>
      <c r="D47" s="9">
        <f t="shared" si="1"/>
        <v>116003.65320080853</v>
      </c>
      <c r="E47" s="9">
        <f t="shared" si="2"/>
        <v>88916.0364063237</v>
      </c>
      <c r="F47" s="9">
        <f t="shared" si="3"/>
        <v>768.1460926785512</v>
      </c>
      <c r="G47" s="9">
        <f t="shared" si="4"/>
        <v>1070.2597673132113</v>
      </c>
      <c r="H47" s="4">
        <f t="shared" si="5"/>
        <v>0.27087616794484837</v>
      </c>
    </row>
    <row r="48" spans="1:8" ht="12.75">
      <c r="A48" s="1">
        <f>+xform!A51</f>
        <v>40116</v>
      </c>
      <c r="B48" s="10">
        <f>+xform!V51</f>
        <v>-0.005935506353894735</v>
      </c>
      <c r="C48" s="10">
        <f>+xform!M51</f>
        <v>-0.011136468272947364</v>
      </c>
      <c r="D48" s="9">
        <f t="shared" si="1"/>
        <v>115315.11278016014</v>
      </c>
      <c r="E48" s="9">
        <f t="shared" si="2"/>
        <v>87925.82578792845</v>
      </c>
      <c r="F48" s="9">
        <f t="shared" si="3"/>
        <v>-688.5404206483945</v>
      </c>
      <c r="G48" s="9">
        <f t="shared" si="4"/>
        <v>-990.2106183952565</v>
      </c>
      <c r="H48" s="4">
        <f t="shared" si="5"/>
        <v>0.2738928699223169</v>
      </c>
    </row>
    <row r="49" spans="1:8" ht="12.75">
      <c r="A49" s="1">
        <f>+xform!A52</f>
        <v>40147</v>
      </c>
      <c r="B49" s="10">
        <f>+xform!V52</f>
        <v>0.011855876699229871</v>
      </c>
      <c r="C49" s="10">
        <f>+xform!M52</f>
        <v>0.012468588663932011</v>
      </c>
      <c r="D49" s="9">
        <f t="shared" si="1"/>
        <v>116682.2745388395</v>
      </c>
      <c r="E49" s="9">
        <f t="shared" si="2"/>
        <v>89022.13674261468</v>
      </c>
      <c r="F49" s="9">
        <f t="shared" si="3"/>
        <v>1367.1617586793582</v>
      </c>
      <c r="G49" s="9">
        <f t="shared" si="4"/>
        <v>1096.3109546862252</v>
      </c>
      <c r="H49" s="4">
        <f t="shared" si="5"/>
        <v>0.27660137796224826</v>
      </c>
    </row>
    <row r="50" spans="1:8" ht="12.75">
      <c r="A50" s="1">
        <f>+xform!A53</f>
        <v>40177</v>
      </c>
      <c r="B50" s="10">
        <f>+xform!V53</f>
        <v>0.03185271218633078</v>
      </c>
      <c r="C50" s="10">
        <f>+xform!M53</f>
        <v>0.04137210221373664</v>
      </c>
      <c r="D50" s="9">
        <f t="shared" si="1"/>
        <v>120398.92144697158</v>
      </c>
      <c r="E50" s="9">
        <f t="shared" si="2"/>
        <v>92705.16968321537</v>
      </c>
      <c r="F50" s="9">
        <f t="shared" si="3"/>
        <v>3716.646908132083</v>
      </c>
      <c r="G50" s="9">
        <f t="shared" si="4"/>
        <v>3683.032940600693</v>
      </c>
      <c r="H50" s="4">
        <f t="shared" si="5"/>
        <v>0.276937517637562</v>
      </c>
    </row>
    <row r="51" spans="1:8" ht="12.75">
      <c r="A51" s="1">
        <f>+xform!A54</f>
        <v>40207</v>
      </c>
      <c r="B51" s="10">
        <f>+xform!V54</f>
        <v>-0.0015726746343338077</v>
      </c>
      <c r="C51" s="10">
        <f>+xform!M54</f>
        <v>-0.0051237004579050005</v>
      </c>
      <c r="D51" s="9">
        <f t="shared" si="1"/>
        <v>120209.57311721078</v>
      </c>
      <c r="E51" s="9">
        <f t="shared" si="2"/>
        <v>92230.17616285932</v>
      </c>
      <c r="F51" s="9">
        <f t="shared" si="3"/>
        <v>-189.3483297608036</v>
      </c>
      <c r="G51" s="9">
        <f t="shared" si="4"/>
        <v>-474.99352035604534</v>
      </c>
      <c r="H51" s="4">
        <f t="shared" si="5"/>
        <v>0.27979396954351443</v>
      </c>
    </row>
    <row r="52" spans="1:8" ht="12.75">
      <c r="A52" s="1">
        <f>+xform!A55</f>
        <v>40235</v>
      </c>
      <c r="B52" s="10">
        <f>+xform!V55</f>
        <v>0.014048624908132959</v>
      </c>
      <c r="C52" s="10">
        <f>+xform!M55</f>
        <v>0.014739457662158272</v>
      </c>
      <c r="D52" s="9">
        <f t="shared" si="1"/>
        <v>121898.35232030124</v>
      </c>
      <c r="E52" s="9">
        <f t="shared" si="2"/>
        <v>93589.59893958518</v>
      </c>
      <c r="F52" s="9">
        <f t="shared" si="3"/>
        <v>1688.7792030904675</v>
      </c>
      <c r="G52" s="9">
        <f t="shared" si="4"/>
        <v>1359.4227767258562</v>
      </c>
      <c r="H52" s="4">
        <f t="shared" si="5"/>
        <v>0.28308753380716056</v>
      </c>
    </row>
    <row r="53" spans="1:8" ht="12.75">
      <c r="A53" s="1">
        <f>+xform!A56</f>
        <v>40268</v>
      </c>
      <c r="B53" s="10">
        <f>+xform!V56</f>
        <v>0.03262980211679666</v>
      </c>
      <c r="C53" s="10">
        <f>+xform!M56</f>
        <v>0.04869663122438424</v>
      </c>
      <c r="D53" s="9">
        <f aca="true" t="shared" si="6" ref="D53:D79">+D52*(1+B53)</f>
        <v>125875.87143487623</v>
      </c>
      <c r="E53" s="9">
        <f aca="true" t="shared" si="7" ref="E53:E79">+E52*(1+C53)</f>
        <v>98147.09712558417</v>
      </c>
      <c r="F53" s="9">
        <f aca="true" t="shared" si="8" ref="F53:F79">+D53-D52</f>
        <v>3977.519114574985</v>
      </c>
      <c r="G53" s="9">
        <f aca="true" t="shared" si="9" ref="G53:G79">+E53-E52</f>
        <v>4557.498185998993</v>
      </c>
      <c r="H53" s="4">
        <f t="shared" si="5"/>
        <v>0.2772877430929205</v>
      </c>
    </row>
    <row r="54" spans="1:8" ht="12.75">
      <c r="A54" s="1">
        <f>+xform!A57</f>
        <v>40298</v>
      </c>
      <c r="B54" s="10">
        <f>+xform!V57</f>
        <v>-0.007505140832197353</v>
      </c>
      <c r="C54" s="10">
        <f>+xform!M57</f>
        <v>0.009438488536182376</v>
      </c>
      <c r="D54" s="9">
        <f t="shared" si="6"/>
        <v>124931.15529238193</v>
      </c>
      <c r="E54" s="9">
        <f t="shared" si="7"/>
        <v>99073.45737666359</v>
      </c>
      <c r="F54" s="9">
        <f t="shared" si="8"/>
        <v>-944.7161424943042</v>
      </c>
      <c r="G54" s="9">
        <f t="shared" si="9"/>
        <v>926.3602510794153</v>
      </c>
      <c r="H54" s="4">
        <f t="shared" si="5"/>
        <v>0.25857697915718336</v>
      </c>
    </row>
    <row r="55" spans="1:8" ht="12.75">
      <c r="A55" s="1">
        <f>+xform!A58</f>
        <v>40329</v>
      </c>
      <c r="B55" s="10">
        <f>+xform!V58</f>
        <v>0.006918937591932161</v>
      </c>
      <c r="C55" s="10">
        <f>+xform!M58</f>
        <v>-0.015249647210785389</v>
      </c>
      <c r="D55" s="9">
        <f t="shared" si="6"/>
        <v>125795.54615913788</v>
      </c>
      <c r="E55" s="9">
        <f t="shared" si="7"/>
        <v>97562.62210371668</v>
      </c>
      <c r="F55" s="9">
        <f t="shared" si="8"/>
        <v>864.390866755959</v>
      </c>
      <c r="G55" s="9">
        <f t="shared" si="9"/>
        <v>-1510.8352729469043</v>
      </c>
      <c r="H55" s="4">
        <f t="shared" si="5"/>
        <v>0.28232924055421205</v>
      </c>
    </row>
    <row r="56" spans="1:8" ht="12.75">
      <c r="A56" s="1">
        <f>+xform!A59</f>
        <v>40359</v>
      </c>
      <c r="B56" s="10">
        <f>+xform!V59</f>
        <v>-0.006391262500132066</v>
      </c>
      <c r="C56" s="10">
        <f>+xform!M59</f>
        <v>-0.020975526149742418</v>
      </c>
      <c r="D56" s="9">
        <f t="shared" si="6"/>
        <v>124991.55380228735</v>
      </c>
      <c r="E56" s="9">
        <f t="shared" si="7"/>
        <v>95516.19477254273</v>
      </c>
      <c r="F56" s="9">
        <f t="shared" si="8"/>
        <v>-803.9923568505328</v>
      </c>
      <c r="G56" s="9">
        <f t="shared" si="9"/>
        <v>-2046.4273311739526</v>
      </c>
      <c r="H56" s="4">
        <f t="shared" si="5"/>
        <v>0.2947535902974462</v>
      </c>
    </row>
    <row r="57" spans="1:8" ht="12.75">
      <c r="A57" s="1">
        <f>+xform!A60</f>
        <v>40389</v>
      </c>
      <c r="B57" s="10">
        <f>+xform!V60</f>
        <v>0.009686512341640884</v>
      </c>
      <c r="C57" s="10">
        <f>+xform!M60</f>
        <v>0.01111040240358938</v>
      </c>
      <c r="D57" s="9">
        <f t="shared" si="6"/>
        <v>126202.28603079409</v>
      </c>
      <c r="E57" s="9">
        <f t="shared" si="7"/>
        <v>96577.41813252529</v>
      </c>
      <c r="F57" s="9">
        <f t="shared" si="8"/>
        <v>1210.7322285067348</v>
      </c>
      <c r="G57" s="9">
        <f t="shared" si="9"/>
        <v>1061.2233599825558</v>
      </c>
      <c r="H57" s="4">
        <f t="shared" si="5"/>
        <v>0.29624867898268803</v>
      </c>
    </row>
    <row r="58" spans="1:8" ht="12.75">
      <c r="A58" s="1">
        <f>+xform!A61</f>
        <v>40421</v>
      </c>
      <c r="B58" s="10">
        <f>+xform!V61</f>
        <v>0.0088973571656502</v>
      </c>
      <c r="C58" s="10">
        <f>+xform!M61</f>
        <v>-0.00798979495496983</v>
      </c>
      <c r="D58" s="9">
        <f t="shared" si="6"/>
        <v>127325.1528447316</v>
      </c>
      <c r="E58" s="9">
        <f t="shared" si="7"/>
        <v>95805.78436436602</v>
      </c>
      <c r="F58" s="9">
        <f t="shared" si="8"/>
        <v>1122.8668139375077</v>
      </c>
      <c r="G58" s="9">
        <f t="shared" si="9"/>
        <v>-771.6337681592704</v>
      </c>
      <c r="H58" s="4">
        <f t="shared" si="5"/>
        <v>0.31519368480365584</v>
      </c>
    </row>
    <row r="59" spans="1:8" ht="12.75">
      <c r="A59" s="1">
        <f>+xform!A62</f>
        <v>40451</v>
      </c>
      <c r="B59" s="10">
        <f>+xform!V62</f>
        <v>0.0010049397068557324</v>
      </c>
      <c r="C59" s="10">
        <f>+xform!M62</f>
        <v>0.009129223705463195</v>
      </c>
      <c r="D59" s="9">
        <f t="shared" si="6"/>
        <v>127453.10694650673</v>
      </c>
      <c r="E59" s="9">
        <f t="shared" si="7"/>
        <v>96680.41680210568</v>
      </c>
      <c r="F59" s="9">
        <f t="shared" si="8"/>
        <v>127.95410177513259</v>
      </c>
      <c r="G59" s="9">
        <f t="shared" si="9"/>
        <v>874.6324377396668</v>
      </c>
      <c r="H59" s="4">
        <f t="shared" si="5"/>
        <v>0.3077269014440105</v>
      </c>
    </row>
    <row r="60" spans="1:8" ht="12.75">
      <c r="A60" s="1">
        <f>+xform!A63</f>
        <v>40480</v>
      </c>
      <c r="B60" s="10">
        <f>+xform!V63</f>
        <v>0.0014348820197116273</v>
      </c>
      <c r="C60" s="10">
        <f>+xform!M63</f>
        <v>0.0065908629116173565</v>
      </c>
      <c r="D60" s="9">
        <f t="shared" si="6"/>
        <v>127635.98711802065</v>
      </c>
      <c r="E60" s="9">
        <f t="shared" si="7"/>
        <v>97317.62417548639</v>
      </c>
      <c r="F60" s="9">
        <f t="shared" si="8"/>
        <v>182.88017151392705</v>
      </c>
      <c r="G60" s="9">
        <f t="shared" si="9"/>
        <v>637.2073733807047</v>
      </c>
      <c r="H60" s="4">
        <f t="shared" si="5"/>
        <v>0.3031836294253426</v>
      </c>
    </row>
    <row r="61" spans="1:8" ht="12.75">
      <c r="A61" s="1">
        <f>+xform!A64</f>
        <v>40512</v>
      </c>
      <c r="B61" s="10">
        <f>+xform!V64</f>
        <v>0.009283198272267073</v>
      </c>
      <c r="C61" s="10">
        <f>+xform!M64</f>
        <v>0.015300569474640244</v>
      </c>
      <c r="D61" s="9">
        <f t="shared" si="6"/>
        <v>128820.85729311376</v>
      </c>
      <c r="E61" s="9">
        <f t="shared" si="7"/>
        <v>98806.63924529034</v>
      </c>
      <c r="F61" s="9">
        <f t="shared" si="8"/>
        <v>1184.8701750931068</v>
      </c>
      <c r="G61" s="9">
        <f t="shared" si="9"/>
        <v>1489.0150698039506</v>
      </c>
      <c r="H61" s="4">
        <f t="shared" si="5"/>
        <v>0.30014218047823427</v>
      </c>
    </row>
    <row r="62" spans="1:8" ht="12.75">
      <c r="A62" s="1">
        <f>+xform!A65</f>
        <v>40542</v>
      </c>
      <c r="B62" s="10">
        <f>+xform!V65</f>
        <v>0.00046787273861514933</v>
      </c>
      <c r="C62" s="10">
        <f>+xform!M65</f>
        <v>0.029177213972516814</v>
      </c>
      <c r="D62" s="9">
        <f t="shared" si="6"/>
        <v>128881.12906040624</v>
      </c>
      <c r="E62" s="9">
        <f t="shared" si="7"/>
        <v>101689.54170045545</v>
      </c>
      <c r="F62" s="9">
        <f t="shared" si="8"/>
        <v>60.27176729247731</v>
      </c>
      <c r="G62" s="9">
        <f t="shared" si="9"/>
        <v>2882.902455165109</v>
      </c>
      <c r="H62" s="4">
        <f t="shared" si="5"/>
        <v>0.27191587359950775</v>
      </c>
    </row>
    <row r="63" spans="1:8" ht="12.75">
      <c r="A63" s="1">
        <f>+xform!A66</f>
        <v>40574</v>
      </c>
      <c r="B63" s="10">
        <f>+xform!V66</f>
        <v>-0.005888136629531665</v>
      </c>
      <c r="C63" s="10">
        <f>+xform!M66</f>
        <v>-0.004687346857932206</v>
      </c>
      <c r="D63" s="9">
        <f t="shared" si="6"/>
        <v>128122.25936353026</v>
      </c>
      <c r="E63" s="9">
        <f t="shared" si="7"/>
        <v>101212.88754668125</v>
      </c>
      <c r="F63" s="9">
        <f t="shared" si="8"/>
        <v>-758.8696968759759</v>
      </c>
      <c r="G63" s="9">
        <f t="shared" si="9"/>
        <v>-476.6541537742014</v>
      </c>
      <c r="H63" s="4">
        <f t="shared" si="5"/>
        <v>0.26909371816849004</v>
      </c>
    </row>
    <row r="64" spans="1:8" ht="12.75">
      <c r="A64" s="1">
        <f>+xform!A67</f>
        <v>40602</v>
      </c>
      <c r="B64" s="10">
        <f>+xform!V67</f>
        <v>0.008188616080073808</v>
      </c>
      <c r="C64" s="10">
        <f>+xform!M67</f>
        <v>0.01335744744414774</v>
      </c>
      <c r="D64" s="9">
        <f t="shared" si="6"/>
        <v>129171.40335676984</v>
      </c>
      <c r="E64" s="9">
        <f t="shared" si="7"/>
        <v>102564.83337275648</v>
      </c>
      <c r="F64" s="9">
        <f t="shared" si="8"/>
        <v>1049.1439932395733</v>
      </c>
      <c r="G64" s="9">
        <f t="shared" si="9"/>
        <v>1351.945826075229</v>
      </c>
      <c r="H64" s="4">
        <f t="shared" si="5"/>
        <v>0.2660656998401336</v>
      </c>
    </row>
    <row r="65" spans="1:8" ht="12.75">
      <c r="A65" s="1">
        <f>+xform!A68</f>
        <v>40633</v>
      </c>
      <c r="B65" s="10">
        <f>+xform!V68</f>
        <v>-0.019766181137700494</v>
      </c>
      <c r="C65" s="10">
        <f>+xform!M68</f>
        <v>-0.02459171658021535</v>
      </c>
      <c r="D65" s="9">
        <f t="shared" si="6"/>
        <v>126618.17800020895</v>
      </c>
      <c r="E65" s="9">
        <f t="shared" si="7"/>
        <v>100042.58805935664</v>
      </c>
      <c r="F65" s="9">
        <f t="shared" si="8"/>
        <v>-2553.2253565608844</v>
      </c>
      <c r="G65" s="9">
        <f t="shared" si="9"/>
        <v>-2522.245313399835</v>
      </c>
      <c r="H65" s="4">
        <f t="shared" si="5"/>
        <v>0.2657558994085232</v>
      </c>
    </row>
    <row r="66" spans="1:8" ht="12.75">
      <c r="A66" s="1">
        <f>+xform!A69</f>
        <v>40662</v>
      </c>
      <c r="B66" s="10">
        <f>+xform!V69</f>
        <v>-0.0027842682590389625</v>
      </c>
      <c r="C66" s="10">
        <f>+xform!M69</f>
        <v>-0.0027586910446176114</v>
      </c>
      <c r="D66" s="9">
        <f t="shared" si="6"/>
        <v>126265.63902618561</v>
      </c>
      <c r="E66" s="9">
        <f t="shared" si="7"/>
        <v>99766.60146759693</v>
      </c>
      <c r="F66" s="9">
        <f t="shared" si="8"/>
        <v>-352.5389740233368</v>
      </c>
      <c r="G66" s="9">
        <f t="shared" si="9"/>
        <v>-275.98659175970533</v>
      </c>
      <c r="H66" s="4">
        <f t="shared" si="5"/>
        <v>0.2649903755858868</v>
      </c>
    </row>
    <row r="67" spans="1:8" ht="12.75">
      <c r="A67" s="1">
        <f>+xform!A70</f>
        <v>40694</v>
      </c>
      <c r="B67" s="10">
        <f>+xform!V70</f>
        <v>0.005949187195468839</v>
      </c>
      <c r="C67" s="10">
        <f>+xform!M70</f>
        <v>0.002511892618833023</v>
      </c>
      <c r="D67" s="9">
        <f t="shared" si="6"/>
        <v>127016.81694910789</v>
      </c>
      <c r="E67" s="9">
        <f t="shared" si="7"/>
        <v>100017.20445742944</v>
      </c>
      <c r="F67" s="9">
        <f t="shared" si="8"/>
        <v>751.1779229222739</v>
      </c>
      <c r="G67" s="9">
        <f t="shared" si="9"/>
        <v>250.60298983250686</v>
      </c>
      <c r="H67" s="4">
        <f aca="true" t="shared" si="10" ref="H67:H85">+(D67/D$2-1)-(E67/E$2-1)</f>
        <v>0.2699961249167846</v>
      </c>
    </row>
    <row r="68" spans="1:8" ht="12.75">
      <c r="A68" s="1">
        <f>+xform!A71</f>
        <v>40724</v>
      </c>
      <c r="B68" s="10">
        <f>+xform!V71</f>
        <v>-0.017107629272577918</v>
      </c>
      <c r="C68" s="10">
        <f>+xform!M71</f>
        <v>-0.013040434498545339</v>
      </c>
      <c r="D68" s="9">
        <f t="shared" si="6"/>
        <v>124843.86033335965</v>
      </c>
      <c r="E68" s="9">
        <f t="shared" si="7"/>
        <v>98712.93665397471</v>
      </c>
      <c r="F68" s="9">
        <f t="shared" si="8"/>
        <v>-2172.956615748233</v>
      </c>
      <c r="G68" s="9">
        <f t="shared" si="9"/>
        <v>-1304.267803454728</v>
      </c>
      <c r="H68" s="4">
        <f t="shared" si="10"/>
        <v>0.26130923679384943</v>
      </c>
    </row>
    <row r="69" spans="1:8" ht="12.75">
      <c r="A69" s="1">
        <f>+xform!A72</f>
        <v>40753</v>
      </c>
      <c r="B69" s="10">
        <f>+xform!V72</f>
        <v>-0.0026231052983235904</v>
      </c>
      <c r="C69" s="10">
        <f>+xform!M72</f>
        <v>-0.002907634380599611</v>
      </c>
      <c r="D69" s="9">
        <f t="shared" si="6"/>
        <v>124516.38174185605</v>
      </c>
      <c r="E69" s="9">
        <f t="shared" si="7"/>
        <v>98425.91552554966</v>
      </c>
      <c r="F69" s="9">
        <f t="shared" si="8"/>
        <v>-327.47859150360455</v>
      </c>
      <c r="G69" s="9">
        <f t="shared" si="9"/>
        <v>-287.0211284250545</v>
      </c>
      <c r="H69" s="4">
        <f t="shared" si="10"/>
        <v>0.26090466216306385</v>
      </c>
    </row>
    <row r="70" spans="1:8" ht="12.75">
      <c r="A70" s="1">
        <f>+xform!A73</f>
        <v>40786</v>
      </c>
      <c r="B70" s="10">
        <f>+xform!V73</f>
        <v>-0.0021225870815464176</v>
      </c>
      <c r="C70" s="10">
        <f>+xform!M73</f>
        <v>-0.04354793895896114</v>
      </c>
      <c r="D70" s="9">
        <f t="shared" si="6"/>
        <v>124252.08487852989</v>
      </c>
      <c r="E70" s="9">
        <f t="shared" si="7"/>
        <v>94139.66976426316</v>
      </c>
      <c r="F70" s="9">
        <f t="shared" si="8"/>
        <v>-264.29686332616257</v>
      </c>
      <c r="G70" s="9">
        <f t="shared" si="9"/>
        <v>-4286.245761286496</v>
      </c>
      <c r="H70" s="4">
        <f t="shared" si="10"/>
        <v>0.3011241511426671</v>
      </c>
    </row>
    <row r="71" spans="1:8" ht="12.75">
      <c r="A71" s="1">
        <f>+xform!A74</f>
        <v>40816</v>
      </c>
      <c r="B71" s="10">
        <f>+xform!V74</f>
        <v>-0.000153704272978894</v>
      </c>
      <c r="C71" s="10">
        <f>+xform!M74</f>
        <v>-0.006071517451159924</v>
      </c>
      <c r="D71" s="9">
        <f t="shared" si="6"/>
        <v>124232.98680215752</v>
      </c>
      <c r="E71" s="9">
        <f t="shared" si="7"/>
        <v>93568.099116443</v>
      </c>
      <c r="F71" s="9">
        <f t="shared" si="8"/>
        <v>-19.09807637236372</v>
      </c>
      <c r="G71" s="9">
        <f t="shared" si="9"/>
        <v>-571.570647820161</v>
      </c>
      <c r="H71" s="4">
        <f t="shared" si="10"/>
        <v>0.30664887685714526</v>
      </c>
    </row>
    <row r="72" spans="1:8" ht="12.75">
      <c r="A72" s="1">
        <f>+xform!A75</f>
        <v>40847</v>
      </c>
      <c r="B72" s="10">
        <f>+xform!V75</f>
        <v>-0.0015210466381421744</v>
      </c>
      <c r="C72" s="10">
        <f>+xform!M75</f>
        <v>0.03048547395304652</v>
      </c>
      <c r="D72" s="9">
        <f t="shared" si="6"/>
        <v>124044.02263523574</v>
      </c>
      <c r="E72" s="9">
        <f t="shared" si="7"/>
        <v>96420.5669648934</v>
      </c>
      <c r="F72" s="9">
        <f t="shared" si="8"/>
        <v>-188.96416692178173</v>
      </c>
      <c r="G72" s="9">
        <f t="shared" si="9"/>
        <v>2852.4678484503966</v>
      </c>
      <c r="H72" s="4">
        <f t="shared" si="10"/>
        <v>0.27623455670342356</v>
      </c>
    </row>
    <row r="73" spans="1:8" ht="12.75">
      <c r="A73" s="1">
        <f>+xform!A76</f>
        <v>40877</v>
      </c>
      <c r="B73" s="10">
        <f>+xform!V76</f>
        <v>-0.030154972578760673</v>
      </c>
      <c r="C73" s="10">
        <f>+xform!M76</f>
        <v>-0.01814371400177852</v>
      </c>
      <c r="D73" s="9">
        <f t="shared" si="6"/>
        <v>120303.47853411104</v>
      </c>
      <c r="E73" s="9">
        <f t="shared" si="7"/>
        <v>94671.13977399304</v>
      </c>
      <c r="F73" s="9">
        <f t="shared" si="8"/>
        <v>-3740.544101124702</v>
      </c>
      <c r="G73" s="9">
        <f t="shared" si="9"/>
        <v>-1749.4271909003583</v>
      </c>
      <c r="H73" s="4">
        <f t="shared" si="10"/>
        <v>0.2563233876011799</v>
      </c>
    </row>
    <row r="74" spans="1:8" ht="12.75">
      <c r="A74" s="1">
        <f>+xform!A77</f>
        <v>40907</v>
      </c>
      <c r="B74" s="10">
        <f>+xform!V77</f>
        <v>0.03115537848605565</v>
      </c>
      <c r="C74" s="10">
        <f>+xform!M77</f>
        <v>0.042671860602439486</v>
      </c>
      <c r="D74" s="9">
        <f t="shared" si="6"/>
        <v>124051.57894103034</v>
      </c>
      <c r="E74" s="9">
        <f t="shared" si="7"/>
        <v>98710.93345350293</v>
      </c>
      <c r="F74" s="9">
        <f t="shared" si="8"/>
        <v>3748.1004069193004</v>
      </c>
      <c r="G74" s="9">
        <f t="shared" si="9"/>
        <v>4039.793679509894</v>
      </c>
      <c r="H74" s="4">
        <f t="shared" si="10"/>
        <v>0.253406454875274</v>
      </c>
    </row>
    <row r="75" spans="1:8" ht="12.75">
      <c r="A75" s="1">
        <f>+xform!A78</f>
        <v>40939</v>
      </c>
      <c r="B75" s="10">
        <f>+xform!V78</f>
        <v>0.013832006800092778</v>
      </c>
      <c r="C75" s="10">
        <f>+xform!M78</f>
        <v>0.028552989242358006</v>
      </c>
      <c r="D75" s="9">
        <f t="shared" si="6"/>
        <v>125767.46122450492</v>
      </c>
      <c r="E75" s="9">
        <f t="shared" si="7"/>
        <v>101529.42567450392</v>
      </c>
      <c r="F75" s="9">
        <f t="shared" si="8"/>
        <v>1715.8822834745806</v>
      </c>
      <c r="G75" s="9">
        <f t="shared" si="9"/>
        <v>2818.4922210009827</v>
      </c>
      <c r="H75" s="4">
        <f t="shared" si="10"/>
        <v>0.24238035550001014</v>
      </c>
    </row>
    <row r="76" spans="1:8" ht="12.75">
      <c r="A76" s="1">
        <f>+xform!A79</f>
        <v>40968</v>
      </c>
      <c r="B76" s="10">
        <f>+xform!V79</f>
        <v>0.013338414634146423</v>
      </c>
      <c r="C76" s="10">
        <f>+xform!M79</f>
        <v>0.023149794972635585</v>
      </c>
      <c r="D76" s="9">
        <f t="shared" si="6"/>
        <v>127444.9997698013</v>
      </c>
      <c r="E76" s="9">
        <f t="shared" si="7"/>
        <v>103879.81106255813</v>
      </c>
      <c r="F76" s="9">
        <f t="shared" si="8"/>
        <v>1677.538545296382</v>
      </c>
      <c r="G76" s="9">
        <f t="shared" si="9"/>
        <v>2350.3853880542156</v>
      </c>
      <c r="H76" s="4">
        <f t="shared" si="10"/>
        <v>0.2356518870724318</v>
      </c>
    </row>
    <row r="77" spans="1:8" ht="12.75">
      <c r="A77" s="1">
        <f>+xform!A80</f>
        <v>40998</v>
      </c>
      <c r="B77" s="10">
        <f>+xform!V80</f>
        <v>-0.0024821361414064658</v>
      </c>
      <c r="C77" s="10">
        <f>+xform!M80</f>
        <v>0.008845909063235702</v>
      </c>
      <c r="D77" s="9">
        <f t="shared" si="6"/>
        <v>127128.66392983113</v>
      </c>
      <c r="E77" s="9">
        <f t="shared" si="7"/>
        <v>104798.72242472363</v>
      </c>
      <c r="F77" s="9">
        <f t="shared" si="8"/>
        <v>-316.3358399701683</v>
      </c>
      <c r="G77" s="9">
        <f t="shared" si="9"/>
        <v>918.9113621654978</v>
      </c>
      <c r="H77" s="4">
        <f t="shared" si="10"/>
        <v>0.22329941505107498</v>
      </c>
    </row>
    <row r="78" spans="1:8" ht="12.75">
      <c r="A78" s="1">
        <f>+xform!A81</f>
        <v>41029</v>
      </c>
      <c r="B78" s="10">
        <f>+xform!V81</f>
        <v>-0.003672528841297705</v>
      </c>
      <c r="C78" s="10">
        <f>+xform!M81</f>
        <v>-0.0052285276499678185</v>
      </c>
      <c r="D78" s="9">
        <f t="shared" si="6"/>
        <v>126661.78024499319</v>
      </c>
      <c r="E78" s="9">
        <f t="shared" si="7"/>
        <v>104250.77940684465</v>
      </c>
      <c r="F78" s="9">
        <f t="shared" si="8"/>
        <v>-466.8836848379433</v>
      </c>
      <c r="G78" s="9">
        <f t="shared" si="9"/>
        <v>-547.9430178789771</v>
      </c>
      <c r="H78" s="4">
        <f t="shared" si="10"/>
        <v>0.22411000838148531</v>
      </c>
    </row>
    <row r="79" spans="1:8" ht="12.75">
      <c r="A79" s="1">
        <f>+xform!A82</f>
        <v>41060</v>
      </c>
      <c r="B79" s="10">
        <f>+xform!V82</f>
        <v>-0.0140294311700896</v>
      </c>
      <c r="C79" s="10">
        <f>+xform!M82</f>
        <v>-0.017239551498614666</v>
      </c>
      <c r="D79" s="9">
        <f t="shared" si="6"/>
        <v>124884.78751716505</v>
      </c>
      <c r="E79" s="9">
        <f t="shared" si="7"/>
        <v>102453.54272648964</v>
      </c>
      <c r="F79" s="9">
        <f t="shared" si="8"/>
        <v>-1776.9927278281393</v>
      </c>
      <c r="G79" s="9">
        <f t="shared" si="9"/>
        <v>-1797.2366803550103</v>
      </c>
      <c r="H79" s="4">
        <f t="shared" si="10"/>
        <v>0.2243124479067542</v>
      </c>
    </row>
    <row r="80" spans="1:8" ht="12.75">
      <c r="A80" s="1">
        <f>+xform!A83</f>
        <v>41089</v>
      </c>
      <c r="B80" s="10">
        <f>+xform!V83</f>
        <v>0.005650924040694923</v>
      </c>
      <c r="C80" s="10">
        <f>+xform!M83</f>
        <v>0.015453442325565345</v>
      </c>
      <c r="D80" s="9">
        <f aca="true" t="shared" si="11" ref="D80:E82">+D79*(1+B80)</f>
        <v>125590.50196526288</v>
      </c>
      <c r="E80" s="9">
        <f t="shared" si="11"/>
        <v>104036.80264006331</v>
      </c>
      <c r="F80" s="9">
        <f aca="true" t="shared" si="12" ref="F80:G82">+D80-D79</f>
        <v>705.7144480978313</v>
      </c>
      <c r="G80" s="9">
        <f t="shared" si="12"/>
        <v>1583.2599135736673</v>
      </c>
      <c r="H80" s="4">
        <f t="shared" si="10"/>
        <v>0.2155369932519957</v>
      </c>
    </row>
    <row r="81" spans="1:8" ht="12.75">
      <c r="A81" s="1">
        <f>+xform!A84</f>
        <v>41121</v>
      </c>
      <c r="B81" s="10">
        <f>+xform!V84</f>
        <v>0.02837598743505176</v>
      </c>
      <c r="C81" s="10">
        <f>+xform!M84</f>
        <v>0.03597315505942384</v>
      </c>
      <c r="D81" s="9">
        <f t="shared" si="11"/>
        <v>129154.25647099102</v>
      </c>
      <c r="E81" s="9">
        <f t="shared" si="11"/>
        <v>107779.33467332098</v>
      </c>
      <c r="F81" s="9">
        <f t="shared" si="12"/>
        <v>3563.7545057281386</v>
      </c>
      <c r="G81" s="9">
        <f t="shared" si="12"/>
        <v>3742.5320332576666</v>
      </c>
      <c r="H81" s="4">
        <f t="shared" si="10"/>
        <v>0.21374921797670043</v>
      </c>
    </row>
    <row r="82" spans="1:8" ht="12.75">
      <c r="A82" s="1">
        <f>+xform!A85</f>
        <v>41152</v>
      </c>
      <c r="B82" s="10">
        <f>+xform!V85</f>
        <v>0.009023606850491979</v>
      </c>
      <c r="C82" s="10">
        <f>+xform!M85</f>
        <v>0.0013176916673073302</v>
      </c>
      <c r="D82" s="9">
        <f t="shared" si="11"/>
        <v>130319.69370445287</v>
      </c>
      <c r="E82" s="9">
        <f t="shared" si="11"/>
        <v>107921.35460452792</v>
      </c>
      <c r="F82" s="9">
        <f t="shared" si="12"/>
        <v>1165.4372334618529</v>
      </c>
      <c r="G82" s="9">
        <f t="shared" si="12"/>
        <v>142.01993120694533</v>
      </c>
      <c r="H82" s="4">
        <f t="shared" si="10"/>
        <v>0.22398339099924947</v>
      </c>
    </row>
    <row r="83" spans="1:8" ht="12.75">
      <c r="A83" s="1">
        <f>+xform!A86</f>
        <v>41180</v>
      </c>
      <c r="B83" s="10">
        <f>+xform!V86</f>
        <v>0.014536509676967955</v>
      </c>
      <c r="C83" s="10">
        <f>+xform!M86</f>
        <v>0.006065604801413138</v>
      </c>
      <c r="D83" s="9">
        <f aca="true" t="shared" si="13" ref="D83:E85">+D82*(1+B83)</f>
        <v>132214.08719308715</v>
      </c>
      <c r="E83" s="9">
        <f t="shared" si="13"/>
        <v>108575.96289119216</v>
      </c>
      <c r="F83" s="9">
        <f aca="true" t="shared" si="14" ref="F83:G85">+D83-D82</f>
        <v>1894.3934886342759</v>
      </c>
      <c r="G83" s="9">
        <f t="shared" si="14"/>
        <v>654.6082866642391</v>
      </c>
      <c r="H83" s="4">
        <f t="shared" si="10"/>
        <v>0.23638124301895003</v>
      </c>
    </row>
    <row r="84" spans="1:8" ht="12.75">
      <c r="A84" s="1">
        <f>+xform!A87</f>
        <v>41213</v>
      </c>
      <c r="B84" s="10">
        <f>+xform!V87</f>
        <v>-0.00209609078678693</v>
      </c>
      <c r="C84" s="10">
        <f>+xform!M87</f>
        <v>-0.005609015583321607</v>
      </c>
      <c r="D84" s="9">
        <f t="shared" si="13"/>
        <v>131936.95446303827</v>
      </c>
      <c r="E84" s="9">
        <f t="shared" si="13"/>
        <v>107966.95862336132</v>
      </c>
      <c r="F84" s="9">
        <f t="shared" si="14"/>
        <v>-277.1327300488774</v>
      </c>
      <c r="G84" s="9">
        <f t="shared" si="14"/>
        <v>-609.0042678308382</v>
      </c>
      <c r="H84" s="4">
        <f t="shared" si="10"/>
        <v>0.2396999583967696</v>
      </c>
    </row>
    <row r="85" spans="1:8" ht="12.75">
      <c r="A85" s="1">
        <f>+xform!A88</f>
        <v>41243</v>
      </c>
      <c r="B85" s="10">
        <f>+xform!V88</f>
        <v>0.006137205813535555</v>
      </c>
      <c r="C85" s="10">
        <f>+xform!M88</f>
        <v>0.007672537053263851</v>
      </c>
      <c r="D85" s="9">
        <f t="shared" si="13"/>
        <v>132746.678706989</v>
      </c>
      <c r="E85" s="9">
        <f t="shared" si="13"/>
        <v>108795.33911392726</v>
      </c>
      <c r="F85" s="9">
        <f t="shared" si="14"/>
        <v>809.724243950739</v>
      </c>
      <c r="G85" s="9">
        <f t="shared" si="14"/>
        <v>828.3804905659345</v>
      </c>
      <c r="H85" s="4">
        <f t="shared" si="10"/>
        <v>0.2395133959306177</v>
      </c>
    </row>
    <row r="86" spans="1:8" ht="12.75">
      <c r="A86" s="1">
        <f>+xform!A89</f>
        <v>41271</v>
      </c>
      <c r="B86" s="10">
        <f>+xform!V89</f>
        <v>-0.00023325087739936015</v>
      </c>
      <c r="C86" s="10">
        <f>+xform!M89</f>
        <v>0.0003846395672575831</v>
      </c>
      <c r="D86" s="9">
        <f aca="true" t="shared" si="15" ref="D86:E88">+D85*(1+B86)</f>
        <v>132715.71542770875</v>
      </c>
      <c r="E86" s="9">
        <f t="shared" si="15"/>
        <v>108837.18610608368</v>
      </c>
      <c r="F86" s="9">
        <f aca="true" t="shared" si="16" ref="F86:G88">+D86-D85</f>
        <v>-30.963279280258575</v>
      </c>
      <c r="G86" s="9">
        <f t="shared" si="16"/>
        <v>41.846992156424676</v>
      </c>
      <c r="H86" s="4">
        <f aca="true" t="shared" si="17" ref="H86:H91">+(D86/D$2-1)-(E86/E$2-1)</f>
        <v>0.23878529321625064</v>
      </c>
    </row>
    <row r="87" spans="1:8" ht="12.75">
      <c r="A87" s="1">
        <f>+xform!A90</f>
        <v>41305</v>
      </c>
      <c r="B87" s="10">
        <f>+xform!V90</f>
        <v>0.014161484788019943</v>
      </c>
      <c r="C87" s="10">
        <f>+xform!M90</f>
        <v>0.016037268566155838</v>
      </c>
      <c r="D87" s="9">
        <f t="shared" si="15"/>
        <v>134595.16701286944</v>
      </c>
      <c r="E87" s="9">
        <f t="shared" si="15"/>
        <v>110582.63728965163</v>
      </c>
      <c r="F87" s="9">
        <f t="shared" si="16"/>
        <v>1879.4515851606848</v>
      </c>
      <c r="G87" s="9">
        <f t="shared" si="16"/>
        <v>1745.451183567944</v>
      </c>
      <c r="H87" s="4">
        <f t="shared" si="17"/>
        <v>0.24012529723217813</v>
      </c>
    </row>
    <row r="88" spans="1:8" ht="12.75">
      <c r="A88" s="1">
        <f>+xform!A91</f>
        <v>41333</v>
      </c>
      <c r="B88" s="10">
        <f>+xform!V91</f>
        <v>0.01612247969338255</v>
      </c>
      <c r="C88" s="10">
        <f>+xform!M91</f>
        <v>0.021595673368150478</v>
      </c>
      <c r="D88" s="9">
        <f t="shared" si="15"/>
        <v>136765.17485986184</v>
      </c>
      <c r="E88" s="9">
        <f t="shared" si="15"/>
        <v>112970.74380474759</v>
      </c>
      <c r="F88" s="9">
        <f t="shared" si="16"/>
        <v>2170.0078469924047</v>
      </c>
      <c r="G88" s="9">
        <f t="shared" si="16"/>
        <v>2388.106515095962</v>
      </c>
      <c r="H88" s="4">
        <f t="shared" si="17"/>
        <v>0.2379443105511425</v>
      </c>
    </row>
    <row r="89" spans="1:8" ht="12.75">
      <c r="A89" s="1">
        <f>+xform!A92</f>
        <v>41361</v>
      </c>
      <c r="B89" s="10">
        <f>+xform!V92</f>
        <v>0.03545106615160136</v>
      </c>
      <c r="C89" s="10">
        <f>+xform!M92</f>
        <v>0.026818368486601154</v>
      </c>
      <c r="D89" s="9">
        <f aca="true" t="shared" si="18" ref="D89:E91">+D88*(1+B89)</f>
        <v>141613.64612105413</v>
      </c>
      <c r="E89" s="9">
        <f t="shared" si="18"/>
        <v>116000.43484030874</v>
      </c>
      <c r="F89" s="9">
        <f aca="true" t="shared" si="19" ref="F89:G91">+D89-D88</f>
        <v>4848.471261192288</v>
      </c>
      <c r="G89" s="9">
        <f t="shared" si="19"/>
        <v>3029.691035561147</v>
      </c>
      <c r="H89" s="4">
        <f t="shared" si="17"/>
        <v>0.25613211280745407</v>
      </c>
    </row>
    <row r="90" spans="1:8" ht="12.75">
      <c r="A90" s="1">
        <f>+xform!A93</f>
        <v>41394</v>
      </c>
      <c r="B90" s="10">
        <f>+xform!V93</f>
        <v>0.017909735947410292</v>
      </c>
      <c r="C90" s="10">
        <f>+xform!M93</f>
        <v>0.010620539534375228</v>
      </c>
      <c r="D90" s="9">
        <f t="shared" si="18"/>
        <v>144149.90912963223</v>
      </c>
      <c r="E90" s="9">
        <f t="shared" si="18"/>
        <v>117232.42204453495</v>
      </c>
      <c r="F90" s="9">
        <f t="shared" si="19"/>
        <v>2536.2630085780984</v>
      </c>
      <c r="G90" s="9">
        <f t="shared" si="19"/>
        <v>1231.987204226214</v>
      </c>
      <c r="H90" s="4">
        <f t="shared" si="17"/>
        <v>0.2691748708509729</v>
      </c>
    </row>
    <row r="91" spans="1:8" ht="12.75">
      <c r="A91" s="1">
        <f>+xform!A94</f>
        <v>41425</v>
      </c>
      <c r="B91" s="10">
        <f>+xform!V94</f>
        <v>0.007543868347757704</v>
      </c>
      <c r="C91" s="10">
        <f>+xform!M94</f>
        <v>0.006615285804856585</v>
      </c>
      <c r="D91" s="9">
        <f t="shared" si="18"/>
        <v>145237.3570664474</v>
      </c>
      <c r="E91" s="9">
        <f t="shared" si="18"/>
        <v>118007.9480219551</v>
      </c>
      <c r="F91" s="9">
        <f t="shared" si="19"/>
        <v>1087.4479368151806</v>
      </c>
      <c r="G91" s="9">
        <f t="shared" si="19"/>
        <v>775.525977420155</v>
      </c>
      <c r="H91" s="4">
        <f t="shared" si="17"/>
        <v>0.2722940904449229</v>
      </c>
    </row>
    <row r="92" spans="1:8" ht="12.75">
      <c r="A92" s="1">
        <f>+xform!A95</f>
        <v>41455</v>
      </c>
      <c r="B92" s="10">
        <f>+xform!V95</f>
        <v>-0.01720517775183194</v>
      </c>
      <c r="C92" s="10">
        <f>+xform!M95</f>
        <v>-0.02055376309959127</v>
      </c>
      <c r="D92" s="9">
        <f aca="true" t="shared" si="20" ref="D92:E94">+D91*(1+B92)</f>
        <v>142738.5225219129</v>
      </c>
      <c r="E92" s="9">
        <f t="shared" si="20"/>
        <v>115582.44061444297</v>
      </c>
      <c r="F92" s="9">
        <f aca="true" t="shared" si="21" ref="F92:G94">+D92-D91</f>
        <v>-2498.834544534504</v>
      </c>
      <c r="G92" s="9">
        <f t="shared" si="21"/>
        <v>-2425.5074075121374</v>
      </c>
      <c r="H92" s="4">
        <f aca="true" t="shared" si="22" ref="H92:H97">+(D92/D$2-1)-(E92/E$2-1)</f>
        <v>0.2715608190746994</v>
      </c>
    </row>
    <row r="93" spans="1:8" ht="12.75">
      <c r="A93" s="1">
        <f>+xform!A96</f>
        <v>41486</v>
      </c>
      <c r="B93" s="10">
        <f>+xform!V96</f>
        <v>0.007676131914601292</v>
      </c>
      <c r="C93" s="10">
        <f>+xform!M96</f>
        <v>0.02129276550764174</v>
      </c>
      <c r="D93" s="9">
        <f t="shared" si="20"/>
        <v>143834.20225008638</v>
      </c>
      <c r="E93" s="9">
        <f t="shared" si="20"/>
        <v>118043.51041924724</v>
      </c>
      <c r="F93" s="9">
        <f t="shared" si="21"/>
        <v>1095.6797281734762</v>
      </c>
      <c r="G93" s="9">
        <f t="shared" si="21"/>
        <v>2461.0698048042686</v>
      </c>
      <c r="H93" s="4">
        <f t="shared" si="22"/>
        <v>0.2579069183083915</v>
      </c>
    </row>
    <row r="94" spans="1:8" ht="12.75">
      <c r="A94" s="1">
        <f>+xform!A97</f>
        <v>41516</v>
      </c>
      <c r="B94" s="10">
        <f>+xform!V97</f>
        <v>-0.006874090614445327</v>
      </c>
      <c r="C94" s="10">
        <f>+xform!M97</f>
        <v>-0.017045771686448243</v>
      </c>
      <c r="D94" s="9">
        <f t="shared" si="20"/>
        <v>142845.47291036282</v>
      </c>
      <c r="E94" s="9">
        <f t="shared" si="20"/>
        <v>116031.36769157388</v>
      </c>
      <c r="F94" s="9">
        <f t="shared" si="21"/>
        <v>-988.7293397235626</v>
      </c>
      <c r="G94" s="9">
        <f t="shared" si="21"/>
        <v>-2012.1427276733593</v>
      </c>
      <c r="H94" s="4">
        <f t="shared" si="22"/>
        <v>0.26814105218788953</v>
      </c>
    </row>
    <row r="95" spans="1:8" ht="12.75">
      <c r="A95" s="1">
        <f>+xform!A98</f>
        <v>41547</v>
      </c>
      <c r="B95" s="10">
        <f>+xform!V98</f>
        <v>0.01659867454985782</v>
      </c>
      <c r="C95" s="10">
        <f>+xform!M98</f>
        <v>0.017145535794171527</v>
      </c>
      <c r="D95" s="9">
        <f aca="true" t="shared" si="23" ref="D95:E97">+D94*(1+B95)</f>
        <v>145216.51842612246</v>
      </c>
      <c r="E95" s="9">
        <f t="shared" si="23"/>
        <v>118020.78765957642</v>
      </c>
      <c r="F95" s="9">
        <f aca="true" t="shared" si="24" ref="F95:G97">+D95-D94</f>
        <v>2371.0455157596443</v>
      </c>
      <c r="G95" s="9">
        <f t="shared" si="24"/>
        <v>1989.4199680025486</v>
      </c>
      <c r="H95" s="4">
        <f t="shared" si="22"/>
        <v>0.27195730766546045</v>
      </c>
    </row>
    <row r="96" spans="1:8" ht="12.75">
      <c r="A96" s="1">
        <f>+xform!A99</f>
        <v>41578</v>
      </c>
      <c r="B96" s="10">
        <f>+xform!V99</f>
        <v>0.02302850851693823</v>
      </c>
      <c r="C96" s="10">
        <f>+xform!M99</f>
        <v>0.027314391992086115</v>
      </c>
      <c r="D96" s="9">
        <f t="shared" si="23"/>
        <v>148560.63825749853</v>
      </c>
      <c r="E96" s="9">
        <f t="shared" si="23"/>
        <v>121244.45371692487</v>
      </c>
      <c r="F96" s="9">
        <f t="shared" si="24"/>
        <v>3344.1198313760688</v>
      </c>
      <c r="G96" s="9">
        <f t="shared" si="24"/>
        <v>3223.6660573484405</v>
      </c>
      <c r="H96" s="4">
        <f t="shared" si="22"/>
        <v>0.2731618454057365</v>
      </c>
    </row>
    <row r="97" spans="1:8" ht="12.75">
      <c r="A97" s="1">
        <f>+xform!A100</f>
        <v>41607</v>
      </c>
      <c r="B97" s="10">
        <f>+xform!V100</f>
        <v>0.00798623312653396</v>
      </c>
      <c r="C97" s="10">
        <f>+xform!M100</f>
        <v>0.010499168333640573</v>
      </c>
      <c r="D97" s="9">
        <f t="shared" si="23"/>
        <v>149747.0781480496</v>
      </c>
      <c r="E97" s="9">
        <f t="shared" si="23"/>
        <v>122517.41964601916</v>
      </c>
      <c r="F97" s="9">
        <f t="shared" si="24"/>
        <v>1186.4398905510607</v>
      </c>
      <c r="G97" s="9">
        <f t="shared" si="24"/>
        <v>1272.9659290942946</v>
      </c>
      <c r="H97" s="4">
        <f t="shared" si="22"/>
        <v>0.2722965850203043</v>
      </c>
    </row>
    <row r="98" spans="1:8" ht="12.75">
      <c r="A98" s="1">
        <f>+xform!A101</f>
        <v>41638</v>
      </c>
      <c r="B98" s="10">
        <f>+xform!V101</f>
        <v>-0.005240076953329113</v>
      </c>
      <c r="C98" s="10">
        <f>+xform!M101</f>
        <v>-0.007213528088826759</v>
      </c>
      <c r="D98" s="9">
        <f aca="true" t="shared" si="25" ref="D98:E100">+D97*(1+B98)</f>
        <v>148962.39193501763</v>
      </c>
      <c r="E98" s="9">
        <f t="shared" si="25"/>
        <v>121633.63679803202</v>
      </c>
      <c r="F98" s="9">
        <f aca="true" t="shared" si="26" ref="F98:G100">+D98-D97</f>
        <v>-784.6862130319641</v>
      </c>
      <c r="G98" s="9">
        <f t="shared" si="26"/>
        <v>-883.7828479871387</v>
      </c>
      <c r="H98" s="4">
        <f aca="true" t="shared" si="27" ref="H98:H103">+(D98/D$2-1)-(E98/E$2-1)</f>
        <v>0.27328755136985605</v>
      </c>
    </row>
    <row r="99" spans="1:8" ht="12.75">
      <c r="A99" s="1">
        <f>+xform!A102</f>
        <v>41670</v>
      </c>
      <c r="B99" s="10">
        <f>+xform!V102</f>
        <v>0.0025919457132946074</v>
      </c>
      <c r="C99" s="10">
        <f>+xform!M102</f>
        <v>0.00028694655438701346</v>
      </c>
      <c r="D99" s="9">
        <f t="shared" si="25"/>
        <v>149348.4943682357</v>
      </c>
      <c r="E99" s="9">
        <f t="shared" si="25"/>
        <v>121668.5391510088</v>
      </c>
      <c r="F99" s="9">
        <f t="shared" si="26"/>
        <v>386.10243321806774</v>
      </c>
      <c r="G99" s="9">
        <f t="shared" si="26"/>
        <v>34.90235297677282</v>
      </c>
      <c r="H99" s="4">
        <f t="shared" si="27"/>
        <v>0.27679955217226904</v>
      </c>
    </row>
    <row r="100" spans="1:8" ht="12.75">
      <c r="A100" s="1">
        <f>+xform!A103</f>
        <v>41698</v>
      </c>
      <c r="B100" s="10">
        <f>+xform!V103</f>
        <v>0.011761281927890848</v>
      </c>
      <c r="C100" s="10">
        <f>+xform!M103</f>
        <v>0.02192569253991523</v>
      </c>
      <c r="D100" s="9">
        <f t="shared" si="25"/>
        <v>151105.02411600656</v>
      </c>
      <c r="E100" s="9">
        <f t="shared" si="25"/>
        <v>124336.20613221444</v>
      </c>
      <c r="F100" s="9">
        <f t="shared" si="26"/>
        <v>1756.5297477708664</v>
      </c>
      <c r="G100" s="9">
        <f t="shared" si="26"/>
        <v>2667.66698120565</v>
      </c>
      <c r="H100" s="4">
        <f t="shared" si="27"/>
        <v>0.26768817983792137</v>
      </c>
    </row>
    <row r="101" spans="1:8" ht="12.75">
      <c r="A101" s="1">
        <f>+xform!A104</f>
        <v>41729</v>
      </c>
      <c r="B101" s="10">
        <f>+xform!V104</f>
        <v>0.007650025897450229</v>
      </c>
      <c r="C101" s="10">
        <f>+xform!M104</f>
        <v>0.005065999861789305</v>
      </c>
      <c r="D101" s="9">
        <f aca="true" t="shared" si="28" ref="D101:E103">+D100*(1+B101)</f>
        <v>152260.98146372885</v>
      </c>
      <c r="E101" s="9">
        <f t="shared" si="28"/>
        <v>124966.09333529563</v>
      </c>
      <c r="F101" s="9">
        <f aca="true" t="shared" si="29" ref="F101:G103">+D101-D100</f>
        <v>1155.9573477222875</v>
      </c>
      <c r="G101" s="9">
        <f t="shared" si="29"/>
        <v>629.8872030811908</v>
      </c>
      <c r="H101" s="4">
        <f t="shared" si="27"/>
        <v>0.27294888128433237</v>
      </c>
    </row>
    <row r="102" spans="1:8" ht="12.75">
      <c r="A102" s="1">
        <f>+xform!A105</f>
        <v>41759</v>
      </c>
      <c r="B102" s="10">
        <f>+xform!V105</f>
        <v>-0.0019027817790248068</v>
      </c>
      <c r="C102" s="10">
        <f>+xform!M105</f>
        <v>-0.0020080825129692005</v>
      </c>
      <c r="D102" s="9">
        <f t="shared" si="28"/>
        <v>151971.26204254324</v>
      </c>
      <c r="E102" s="9">
        <f t="shared" si="28"/>
        <v>124715.15110855494</v>
      </c>
      <c r="F102" s="9">
        <f t="shared" si="29"/>
        <v>-289.7194211856113</v>
      </c>
      <c r="G102" s="9">
        <f t="shared" si="29"/>
        <v>-250.9422267406917</v>
      </c>
      <c r="H102" s="4">
        <f t="shared" si="27"/>
        <v>0.272561109339883</v>
      </c>
    </row>
    <row r="103" spans="1:8" ht="12.75">
      <c r="A103" s="1">
        <f>+xform!A106</f>
        <v>41789</v>
      </c>
      <c r="B103" s="10">
        <f>+xform!V106</f>
        <v>0.02916476220274191</v>
      </c>
      <c r="C103" s="10">
        <f>+xform!M106</f>
        <v>0.02952955171546241</v>
      </c>
      <c r="D103" s="9">
        <f t="shared" si="28"/>
        <v>156403.4677616646</v>
      </c>
      <c r="E103" s="9">
        <f t="shared" si="28"/>
        <v>128397.93361291672</v>
      </c>
      <c r="F103" s="9">
        <f t="shared" si="29"/>
        <v>4432.2057191213535</v>
      </c>
      <c r="G103" s="9">
        <f t="shared" si="29"/>
        <v>3682.7825043617777</v>
      </c>
      <c r="H103" s="4">
        <f t="shared" si="27"/>
        <v>0.2800553414874787</v>
      </c>
    </row>
    <row r="104" spans="1:8" ht="12.75">
      <c r="A104" s="1">
        <f>+xform!A107</f>
        <v>41820</v>
      </c>
      <c r="B104" s="10">
        <f>+xform!V107</f>
        <v>0.011142928431964972</v>
      </c>
      <c r="C104" s="10">
        <f>+xform!M107</f>
        <v>0.012388286620744671</v>
      </c>
      <c r="D104" s="9">
        <f aca="true" t="shared" si="30" ref="D104:E106">+D103*(1+B104)</f>
        <v>158146.260409444</v>
      </c>
      <c r="E104" s="9">
        <f t="shared" si="30"/>
        <v>129988.56401602489</v>
      </c>
      <c r="F104" s="9">
        <f aca="true" t="shared" si="31" ref="F104:G106">+D104-D103</f>
        <v>1742.7926477793953</v>
      </c>
      <c r="G104" s="9">
        <f t="shared" si="31"/>
        <v>1590.6304031081672</v>
      </c>
      <c r="H104" s="4">
        <f aca="true" t="shared" si="32" ref="H104:H109">+(D104/D$2-1)-(E104/E$2-1)</f>
        <v>0.2815769639341912</v>
      </c>
    </row>
    <row r="105" spans="1:8" ht="12.75">
      <c r="A105" s="1">
        <f>+xform!A108</f>
        <v>41851</v>
      </c>
      <c r="B105" s="10">
        <f>+xform!V108</f>
        <v>0.008418425382832134</v>
      </c>
      <c r="C105" s="10">
        <f>+xform!M108</f>
        <v>0.008711704591278145</v>
      </c>
      <c r="D105" s="9">
        <f t="shared" si="30"/>
        <v>159477.60290227484</v>
      </c>
      <c r="E105" s="9">
        <f t="shared" si="30"/>
        <v>131120.98598597693</v>
      </c>
      <c r="F105" s="9">
        <f t="shared" si="31"/>
        <v>1331.3424928308523</v>
      </c>
      <c r="G105" s="9">
        <f t="shared" si="31"/>
        <v>1132.4219699520472</v>
      </c>
      <c r="H105" s="4">
        <f t="shared" si="32"/>
        <v>0.28356616916297894</v>
      </c>
    </row>
    <row r="106" spans="1:8" ht="12.75">
      <c r="A106" s="1">
        <f>+xform!A109</f>
        <v>41880</v>
      </c>
      <c r="B106" s="10">
        <f>+xform!V109</f>
        <v>0.02812150205685239</v>
      </c>
      <c r="C106" s="10">
        <f>+xform!M109</f>
        <v>0.022526473489376354</v>
      </c>
      <c r="D106" s="9">
        <f t="shared" si="30"/>
        <v>163962.35264031304</v>
      </c>
      <c r="E106" s="9">
        <f t="shared" si="30"/>
        <v>134074.67940069095</v>
      </c>
      <c r="F106" s="9">
        <f t="shared" si="31"/>
        <v>4484.749738038197</v>
      </c>
      <c r="G106" s="9">
        <f t="shared" si="31"/>
        <v>2953.6934147140128</v>
      </c>
      <c r="H106" s="4">
        <f t="shared" si="32"/>
        <v>0.2988767323962209</v>
      </c>
    </row>
    <row r="107" spans="1:8" ht="12.75">
      <c r="A107" s="1">
        <f>+xform!A110</f>
        <v>41912</v>
      </c>
      <c r="B107" s="10">
        <f>+xform!V110</f>
        <v>0.006166054089070043</v>
      </c>
      <c r="C107" s="10">
        <f>+xform!M110</f>
        <v>0.011517436555101979</v>
      </c>
      <c r="D107" s="9">
        <f aca="true" t="shared" si="33" ref="D107:E109">+D106*(1+B107)</f>
        <v>164973.35337526439</v>
      </c>
      <c r="E107" s="9">
        <f t="shared" si="33"/>
        <v>135618.87601433406</v>
      </c>
      <c r="F107" s="9">
        <f aca="true" t="shared" si="34" ref="F107:G109">+D107-D106</f>
        <v>1011.0007349513471</v>
      </c>
      <c r="G107" s="9">
        <f t="shared" si="34"/>
        <v>1544.1966136431147</v>
      </c>
      <c r="H107" s="4">
        <f t="shared" si="32"/>
        <v>0.2935447736093031</v>
      </c>
    </row>
    <row r="108" spans="1:8" ht="12.75">
      <c r="A108" s="1">
        <f>+xform!A111</f>
        <v>41943</v>
      </c>
      <c r="B108" s="10">
        <f>+xform!V111</f>
        <v>0.004409059612666823</v>
      </c>
      <c r="C108" s="10">
        <f>+xform!M111</f>
        <v>0.007002969870663755</v>
      </c>
      <c r="D108" s="9">
        <f t="shared" si="33"/>
        <v>165700.7307247975</v>
      </c>
      <c r="E108" s="9">
        <f t="shared" si="33"/>
        <v>136568.61091695572</v>
      </c>
      <c r="F108" s="9">
        <f t="shared" si="34"/>
        <v>727.3773495331116</v>
      </c>
      <c r="G108" s="9">
        <f t="shared" si="34"/>
        <v>949.7349026216543</v>
      </c>
      <c r="H108" s="4">
        <f t="shared" si="32"/>
        <v>0.29132119807841783</v>
      </c>
    </row>
    <row r="109" spans="1:8" ht="12.75">
      <c r="A109" s="1">
        <f>+xform!A112</f>
        <v>41973</v>
      </c>
      <c r="B109" s="10">
        <f>+xform!V112</f>
        <v>0.016133640533942818</v>
      </c>
      <c r="C109" s="10">
        <f>+xform!M112</f>
        <v>0.018683341059154347</v>
      </c>
      <c r="D109" s="9">
        <f t="shared" si="33"/>
        <v>168374.086750523</v>
      </c>
      <c r="E109" s="9">
        <f t="shared" si="33"/>
        <v>139120.16885269215</v>
      </c>
      <c r="F109" s="9">
        <f t="shared" si="34"/>
        <v>2673.356025725516</v>
      </c>
      <c r="G109" s="9">
        <f t="shared" si="34"/>
        <v>2551.557935736433</v>
      </c>
      <c r="H109" s="4">
        <f t="shared" si="32"/>
        <v>0.2925391789783087</v>
      </c>
    </row>
    <row r="110" spans="1:8" ht="12.75">
      <c r="A110" s="1">
        <f>+xform!A113</f>
        <v>42004</v>
      </c>
      <c r="B110" s="10">
        <f>+xform!V113</f>
        <v>0.0098050109093958</v>
      </c>
      <c r="C110" s="10">
        <f>+xform!M113</f>
        <v>0.008940078169071363</v>
      </c>
      <c r="D110" s="9">
        <f aca="true" t="shared" si="35" ref="D110:E112">+D109*(1+B110)</f>
        <v>170024.99650797146</v>
      </c>
      <c r="E110" s="9">
        <f t="shared" si="35"/>
        <v>140363.91403712964</v>
      </c>
      <c r="F110" s="9">
        <f aca="true" t="shared" si="36" ref="F110:G112">+D110-D109</f>
        <v>1650.9097574484476</v>
      </c>
      <c r="G110" s="9">
        <f t="shared" si="36"/>
        <v>1243.7451844374882</v>
      </c>
      <c r="H110" s="4">
        <f aca="true" t="shared" si="37" ref="H110:H115">+(D110/D$2-1)-(E110/E$2-1)</f>
        <v>0.29661082470841826</v>
      </c>
    </row>
    <row r="111" spans="1:8" ht="12.75">
      <c r="A111" s="1">
        <f>+xform!A114</f>
        <v>42035</v>
      </c>
      <c r="B111" s="10">
        <f>+xform!V114</f>
        <v>0.021468936010954974</v>
      </c>
      <c r="C111" s="10">
        <f>+xform!M114</f>
        <v>0.03618187157852383</v>
      </c>
      <c r="D111" s="9">
        <f t="shared" si="35"/>
        <v>173675.25227826394</v>
      </c>
      <c r="E111" s="9">
        <f t="shared" si="35"/>
        <v>145442.54314908</v>
      </c>
      <c r="F111" s="9">
        <f t="shared" si="36"/>
        <v>3650.2557702924823</v>
      </c>
      <c r="G111" s="9">
        <f t="shared" si="36"/>
        <v>5078.629111950373</v>
      </c>
      <c r="H111" s="4">
        <f t="shared" si="37"/>
        <v>0.2823270912918394</v>
      </c>
    </row>
    <row r="112" spans="1:8" ht="12.75">
      <c r="A112" s="1">
        <f>+xform!A115</f>
        <v>42062</v>
      </c>
      <c r="B112" s="10">
        <f>+xform!V115</f>
        <v>0.008708829910348253</v>
      </c>
      <c r="C112" s="10">
        <f>+xform!M115</f>
        <v>0.039841558650600725</v>
      </c>
      <c r="D112" s="9">
        <f t="shared" si="35"/>
        <v>175187.76050999216</v>
      </c>
      <c r="E112" s="9">
        <f t="shared" si="35"/>
        <v>151237.2007622466</v>
      </c>
      <c r="F112" s="9">
        <f t="shared" si="36"/>
        <v>1512.5082317282213</v>
      </c>
      <c r="G112" s="9">
        <f t="shared" si="36"/>
        <v>5794.657613166579</v>
      </c>
      <c r="H112" s="4">
        <f t="shared" si="37"/>
        <v>0.2395055974774558</v>
      </c>
    </row>
    <row r="113" spans="1:8" ht="12.75">
      <c r="A113" s="1">
        <v>42094</v>
      </c>
      <c r="B113" s="10">
        <f>+xform!V116</f>
        <v>0.008983845119996461</v>
      </c>
      <c r="C113" s="10">
        <f>+xform!M116</f>
        <v>0.019812739697577377</v>
      </c>
      <c r="D113" s="9">
        <f aca="true" t="shared" si="38" ref="D113:E115">+D112*(1+B113)</f>
        <v>176761.62021733297</v>
      </c>
      <c r="E113" s="9">
        <f t="shared" si="38"/>
        <v>154233.62405353924</v>
      </c>
      <c r="F113" s="9">
        <f aca="true" t="shared" si="39" ref="F113:G115">+D113-D112</f>
        <v>1573.8597073408018</v>
      </c>
      <c r="G113" s="9">
        <f t="shared" si="39"/>
        <v>2996.4232912926527</v>
      </c>
      <c r="H113" s="4">
        <f t="shared" si="37"/>
        <v>0.2252799616379373</v>
      </c>
    </row>
    <row r="114" spans="1:8" ht="12.75">
      <c r="A114" s="1">
        <v>42124</v>
      </c>
      <c r="B114" s="10">
        <f>+xform!V117</f>
        <v>-0.009859072074616464</v>
      </c>
      <c r="C114" s="10">
        <f>+xform!M117</f>
        <v>-0.013315784246996153</v>
      </c>
      <c r="D114" s="9">
        <f t="shared" si="38"/>
        <v>175018.9146635843</v>
      </c>
      <c r="E114" s="9">
        <f t="shared" si="38"/>
        <v>152179.88239200998</v>
      </c>
      <c r="F114" s="9">
        <f t="shared" si="39"/>
        <v>-1742.705553748674</v>
      </c>
      <c r="G114" s="9">
        <f t="shared" si="39"/>
        <v>-2053.7416615292605</v>
      </c>
      <c r="H114" s="4">
        <f t="shared" si="37"/>
        <v>0.2283903227157431</v>
      </c>
    </row>
    <row r="115" spans="1:8" ht="12.75">
      <c r="A115" s="1">
        <v>42153</v>
      </c>
      <c r="B115" s="10">
        <f>+xform!V118</f>
        <v>-0.0027166643313894737</v>
      </c>
      <c r="C115" s="10">
        <f>+xform!M118</f>
        <v>0.007639911659229216</v>
      </c>
      <c r="D115" s="9">
        <f t="shared" si="38"/>
        <v>174543.44702079924</v>
      </c>
      <c r="E115" s="9">
        <f t="shared" si="38"/>
        <v>153342.52324979682</v>
      </c>
      <c r="F115" s="9">
        <f t="shared" si="39"/>
        <v>-475.46764278505</v>
      </c>
      <c r="G115" s="9">
        <f t="shared" si="39"/>
        <v>1162.6408577868424</v>
      </c>
      <c r="H115" s="4">
        <f t="shared" si="37"/>
        <v>0.21200923771002422</v>
      </c>
    </row>
    <row r="116" spans="1:8" ht="12.75">
      <c r="A116" s="1">
        <v>42185</v>
      </c>
      <c r="B116" s="10">
        <f>+xform!V119</f>
        <v>-0.016184338166435427</v>
      </c>
      <c r="C116" s="10">
        <f>+xform!M119</f>
        <v>-0.030196178511081074</v>
      </c>
      <c r="D116" s="9">
        <f aca="true" t="shared" si="40" ref="D116:E118">+D115*(1+B116)</f>
        <v>171718.57684947932</v>
      </c>
      <c r="E116" s="9">
        <f t="shared" si="40"/>
        <v>148712.16504440637</v>
      </c>
      <c r="F116" s="9">
        <f aca="true" t="shared" si="41" ref="F116:G118">+D116-D115</f>
        <v>-2824.870171319926</v>
      </c>
      <c r="G116" s="9">
        <f t="shared" si="41"/>
        <v>-4630.358205390454</v>
      </c>
      <c r="H116" s="4">
        <f aca="true" t="shared" si="42" ref="H116:H121">+(D116/D$2-1)-(E116/E$2-1)</f>
        <v>0.23006411805072946</v>
      </c>
    </row>
    <row r="117" spans="1:8" ht="12.75">
      <c r="A117" s="1">
        <v>42216</v>
      </c>
      <c r="B117" s="10">
        <f>+xform!V120</f>
        <v>0.014546138406345093</v>
      </c>
      <c r="C117" s="10">
        <f>+xform!M120</f>
        <v>0.020029445917867015</v>
      </c>
      <c r="D117" s="9">
        <f t="shared" si="40"/>
        <v>174216.41903527244</v>
      </c>
      <c r="E117" s="9">
        <f t="shared" si="40"/>
        <v>151690.7873114922</v>
      </c>
      <c r="F117" s="9">
        <f t="shared" si="41"/>
        <v>2497.8421857931244</v>
      </c>
      <c r="G117" s="9">
        <f t="shared" si="41"/>
        <v>2978.622267085826</v>
      </c>
      <c r="H117" s="4">
        <f t="shared" si="42"/>
        <v>0.22525631723780237</v>
      </c>
    </row>
    <row r="118" spans="1:8" ht="12.75">
      <c r="A118" s="1">
        <v>42247</v>
      </c>
      <c r="B118" s="10">
        <f>+xform!V121</f>
        <v>-0.01781956412664478</v>
      </c>
      <c r="C118" s="10">
        <f>+xform!M121</f>
        <v>-0.05253550576898084</v>
      </c>
      <c r="D118" s="9">
        <f t="shared" si="40"/>
        <v>171111.958384359</v>
      </c>
      <c r="E118" s="9">
        <f t="shared" si="40"/>
        <v>143721.63507958807</v>
      </c>
      <c r="F118" s="9">
        <f t="shared" si="41"/>
        <v>-3104.4606509134464</v>
      </c>
      <c r="G118" s="9">
        <f t="shared" si="41"/>
        <v>-7969.152231904125</v>
      </c>
      <c r="H118" s="4">
        <f t="shared" si="42"/>
        <v>0.27390323304770936</v>
      </c>
    </row>
    <row r="119" spans="1:8" ht="12.75">
      <c r="A119" s="1">
        <v>42277</v>
      </c>
      <c r="B119" s="10">
        <f>+xform!V122</f>
        <v>0.011117081009322613</v>
      </c>
      <c r="C119" s="10">
        <f>+xform!M122</f>
        <v>-0.01901605639575521</v>
      </c>
      <c r="D119" s="9">
        <f aca="true" t="shared" si="43" ref="D119:E121">+D118*(1+B119)</f>
        <v>173014.22388738176</v>
      </c>
      <c r="E119" s="9">
        <f t="shared" si="43"/>
        <v>140988.61636162447</v>
      </c>
      <c r="F119" s="9">
        <f aca="true" t="shared" si="44" ref="F119:G121">+D119-D118</f>
        <v>1902.2655030227615</v>
      </c>
      <c r="G119" s="9">
        <f t="shared" si="44"/>
        <v>-2733.0187179635977</v>
      </c>
      <c r="H119" s="4">
        <f t="shared" si="42"/>
        <v>0.3202560752575727</v>
      </c>
    </row>
    <row r="120" spans="1:8" ht="12.75">
      <c r="A120" s="1">
        <v>42308</v>
      </c>
      <c r="B120" s="10">
        <f>+xform!V123</f>
        <v>0.016353941387016666</v>
      </c>
      <c r="C120" s="10">
        <f>+xform!M123</f>
        <v>0.06131693926253398</v>
      </c>
      <c r="D120" s="9">
        <f t="shared" si="43"/>
        <v>175843.68836395617</v>
      </c>
      <c r="E120" s="9">
        <f t="shared" si="43"/>
        <v>149633.6067877789</v>
      </c>
      <c r="F120" s="9">
        <f t="shared" si="44"/>
        <v>2829.464476574416</v>
      </c>
      <c r="G120" s="9">
        <f t="shared" si="44"/>
        <v>8644.990426154429</v>
      </c>
      <c r="H120" s="4">
        <f t="shared" si="42"/>
        <v>0.2621008157617726</v>
      </c>
    </row>
    <row r="121" spans="1:8" ht="12.75">
      <c r="A121" s="1">
        <v>42338</v>
      </c>
      <c r="B121" s="10">
        <f>+xform!V124</f>
        <v>0.008635483738035717</v>
      </c>
      <c r="C121" s="10">
        <f>+xform!M124</f>
        <v>0.02639112883171406</v>
      </c>
      <c r="D121" s="9">
        <f t="shared" si="43"/>
        <v>177362.18367525935</v>
      </c>
      <c r="E121" s="9">
        <f t="shared" si="43"/>
        <v>153582.60658206922</v>
      </c>
      <c r="F121" s="9">
        <f t="shared" si="44"/>
        <v>1518.4953113031806</v>
      </c>
      <c r="G121" s="9">
        <f t="shared" si="44"/>
        <v>3948.9997942903137</v>
      </c>
      <c r="H121" s="4">
        <f t="shared" si="42"/>
        <v>0.2377957709319014</v>
      </c>
    </row>
    <row r="122" spans="1:8" ht="12.75">
      <c r="A122" s="1">
        <v>42368</v>
      </c>
      <c r="B122" s="10">
        <f>+xform!V125</f>
        <v>-0.012774678004811697</v>
      </c>
      <c r="C122" s="10">
        <f>+xform!M125</f>
        <v>-0.029502244062866355</v>
      </c>
      <c r="D122" s="9">
        <f aca="true" t="shared" si="45" ref="D122:E124">+D121*(1+B122)</f>
        <v>175096.43888857766</v>
      </c>
      <c r="E122" s="9">
        <f t="shared" si="45"/>
        <v>149051.57503887382</v>
      </c>
      <c r="F122" s="9">
        <f aca="true" t="shared" si="46" ref="F122:G124">+D122-D121</f>
        <v>-2265.7447866816947</v>
      </c>
      <c r="G122" s="9">
        <f t="shared" si="46"/>
        <v>-4531.031543195393</v>
      </c>
      <c r="H122" s="4">
        <f aca="true" t="shared" si="47" ref="H122:H127">+(D122/D$2-1)-(E122/E$2-1)</f>
        <v>0.26044863849703837</v>
      </c>
    </row>
    <row r="123" spans="1:8" ht="12.75">
      <c r="A123" s="1">
        <v>42399</v>
      </c>
      <c r="B123" s="10">
        <f>+xform!V126</f>
        <v>0.005081423293441342</v>
      </c>
      <c r="C123" s="10">
        <f>+xform!M126</f>
        <v>-0.03683219267792225</v>
      </c>
      <c r="D123" s="9">
        <f t="shared" si="45"/>
        <v>175986.1780117447</v>
      </c>
      <c r="E123" s="9">
        <f t="shared" si="45"/>
        <v>143561.67870809423</v>
      </c>
      <c r="F123" s="9">
        <f t="shared" si="46"/>
        <v>889.7391231670335</v>
      </c>
      <c r="G123" s="9">
        <f t="shared" si="46"/>
        <v>-5489.896330779593</v>
      </c>
      <c r="H123" s="4">
        <f t="shared" si="47"/>
        <v>0.3242449930365048</v>
      </c>
    </row>
    <row r="124" spans="1:8" ht="12.75">
      <c r="A124" s="1">
        <v>42429</v>
      </c>
      <c r="B124" s="10">
        <f>+xform!V127</f>
        <v>0.006446936907483064</v>
      </c>
      <c r="C124" s="10">
        <f>+xform!M127</f>
        <v>0.0029768359512689635</v>
      </c>
      <c r="D124" s="9">
        <f t="shared" si="45"/>
        <v>177120.7497979755</v>
      </c>
      <c r="E124" s="9">
        <f t="shared" si="45"/>
        <v>143989.038274497</v>
      </c>
      <c r="F124" s="9">
        <f t="shared" si="46"/>
        <v>1134.5717862308084</v>
      </c>
      <c r="G124" s="9">
        <f t="shared" si="46"/>
        <v>427.3595664027671</v>
      </c>
      <c r="H124" s="4">
        <f t="shared" si="47"/>
        <v>0.3313171152347849</v>
      </c>
    </row>
    <row r="125" spans="1:8" ht="12.75">
      <c r="A125" s="1">
        <v>42460</v>
      </c>
      <c r="B125" s="10">
        <f>+xform!V128</f>
        <v>0.005338487509202877</v>
      </c>
      <c r="C125" s="10">
        <f>+xform!M128</f>
        <v>0.007398344683582914</v>
      </c>
      <c r="D125" s="9">
        <f aca="true" t="shared" si="48" ref="D125:E127">+D124*(1+B125)</f>
        <v>178066.30670839263</v>
      </c>
      <c r="E125" s="9">
        <f t="shared" si="48"/>
        <v>145054.3188103093</v>
      </c>
      <c r="F125" s="9">
        <f aca="true" t="shared" si="49" ref="F125:G127">+D125-D124</f>
        <v>945.55691041713</v>
      </c>
      <c r="G125" s="9">
        <f t="shared" si="49"/>
        <v>1065.280535812315</v>
      </c>
      <c r="H125" s="4">
        <f t="shared" si="47"/>
        <v>0.3301198789808333</v>
      </c>
    </row>
    <row r="126" spans="1:8" ht="12.75">
      <c r="A126" s="1">
        <v>42490</v>
      </c>
      <c r="B126" s="10">
        <f>+xform!V129</f>
        <v>-0.008796452844511969</v>
      </c>
      <c r="C126" s="10">
        <f>+xform!M129</f>
        <v>-0.0010781669861952394</v>
      </c>
      <c r="D126" s="9">
        <f t="shared" si="48"/>
        <v>176499.95483823586</v>
      </c>
      <c r="E126" s="9">
        <f t="shared" si="48"/>
        <v>144897.926032563</v>
      </c>
      <c r="F126" s="9">
        <f t="shared" si="49"/>
        <v>-1566.3518701567664</v>
      </c>
      <c r="G126" s="9">
        <f t="shared" si="49"/>
        <v>-156.39277774631046</v>
      </c>
      <c r="H126" s="4">
        <f t="shared" si="47"/>
        <v>0.31602028805672866</v>
      </c>
    </row>
    <row r="127" spans="1:8" ht="12.75">
      <c r="A127" s="1">
        <v>42521</v>
      </c>
      <c r="B127" s="10">
        <f>+xform!V130</f>
        <v>0.01939291244960752</v>
      </c>
      <c r="C127" s="10">
        <f>+xform!M130</f>
        <v>0.027274520021592034</v>
      </c>
      <c r="D127" s="9">
        <f t="shared" si="48"/>
        <v>179922.80300977346</v>
      </c>
      <c r="E127" s="9">
        <f t="shared" si="48"/>
        <v>148849.9474172253</v>
      </c>
      <c r="F127" s="9">
        <f t="shared" si="49"/>
        <v>3422.8481715375965</v>
      </c>
      <c r="G127" s="9">
        <f t="shared" si="49"/>
        <v>3952.0213846623083</v>
      </c>
      <c r="H127" s="4">
        <f t="shared" si="47"/>
        <v>0.31072855592548154</v>
      </c>
    </row>
    <row r="128" spans="1:8" ht="12.75">
      <c r="A128" s="1">
        <v>42551</v>
      </c>
      <c r="B128" s="10">
        <f>+xform!V131</f>
        <v>0.003697227324480957</v>
      </c>
      <c r="C128" s="10">
        <f>+xform!M131</f>
        <v>-0.008615761594444327</v>
      </c>
      <c r="D128" s="9">
        <f aca="true" t="shared" si="50" ref="D128:E130">+D127*(1+B128)</f>
        <v>180588.01851335837</v>
      </c>
      <c r="E128" s="9">
        <f t="shared" si="50"/>
        <v>147567.49175693293</v>
      </c>
      <c r="F128" s="9">
        <f aca="true" t="shared" si="51" ref="F128:G130">+D128-D127</f>
        <v>665.2155035849137</v>
      </c>
      <c r="G128" s="9">
        <f t="shared" si="51"/>
        <v>-1282.455660292384</v>
      </c>
      <c r="H128" s="4">
        <f aca="true" t="shared" si="52" ref="H128:H133">+(D128/D$2-1)-(E128/E$2-1)</f>
        <v>0.3302052675642544</v>
      </c>
    </row>
    <row r="129" spans="1:8" ht="12.75">
      <c r="A129" s="1">
        <v>42582</v>
      </c>
      <c r="B129" s="10">
        <f>+xform!V132</f>
        <v>0.016309397591974882</v>
      </c>
      <c r="C129" s="10">
        <f>+xform!M132</f>
        <v>0.025762626312494083</v>
      </c>
      <c r="D129" s="9">
        <f t="shared" si="50"/>
        <v>183533.30030763964</v>
      </c>
      <c r="E129" s="9">
        <f t="shared" si="50"/>
        <v>151369.21790293886</v>
      </c>
      <c r="F129" s="9">
        <f t="shared" si="51"/>
        <v>2945.281794281269</v>
      </c>
      <c r="G129" s="9">
        <f t="shared" si="51"/>
        <v>3801.726146005938</v>
      </c>
      <c r="H129" s="4">
        <f t="shared" si="52"/>
        <v>0.32164082404700767</v>
      </c>
    </row>
    <row r="130" spans="1:8" ht="12.75">
      <c r="A130" s="1">
        <v>42613</v>
      </c>
      <c r="B130" s="10">
        <f>+xform!V133</f>
        <v>-0.0016089664451647446</v>
      </c>
      <c r="C130" s="10">
        <f>+xform!M133</f>
        <v>0.0014494464180161868</v>
      </c>
      <c r="D130" s="9">
        <f t="shared" si="50"/>
        <v>183238.00138587432</v>
      </c>
      <c r="E130" s="9">
        <f t="shared" si="50"/>
        <v>151588.6194736262</v>
      </c>
      <c r="F130" s="9">
        <f t="shared" si="51"/>
        <v>-295.29892176532303</v>
      </c>
      <c r="G130" s="9">
        <f t="shared" si="51"/>
        <v>219.40157068733242</v>
      </c>
      <c r="H130" s="4">
        <f t="shared" si="52"/>
        <v>0.3164938191224811</v>
      </c>
    </row>
    <row r="131" spans="1:8" ht="12.75">
      <c r="A131" s="1">
        <v>42643</v>
      </c>
      <c r="B131" s="10">
        <f>+xform!V134</f>
        <v>-0.0027402597099476568</v>
      </c>
      <c r="C131" s="10">
        <f>+xform!M134</f>
        <v>-0.0016695438101392399</v>
      </c>
      <c r="D131" s="9">
        <f aca="true" t="shared" si="53" ref="D131:E133">+D130*(1+B131)</f>
        <v>182735.88167334528</v>
      </c>
      <c r="E131" s="9">
        <f t="shared" si="53"/>
        <v>151335.53563229644</v>
      </c>
      <c r="F131" s="9">
        <f aca="true" t="shared" si="54" ref="F131:G133">+D131-D130</f>
        <v>-502.1197125290346</v>
      </c>
      <c r="G131" s="9">
        <f t="shared" si="54"/>
        <v>-253.08384132976062</v>
      </c>
      <c r="H131" s="4">
        <f t="shared" si="52"/>
        <v>0.31400346041048866</v>
      </c>
    </row>
    <row r="132" spans="1:8" ht="12.75">
      <c r="A132" s="1">
        <v>42673</v>
      </c>
      <c r="B132" s="10">
        <f>+xform!V135</f>
        <v>-0.0016953031615830646</v>
      </c>
      <c r="C132" s="10">
        <f>+xform!M135</f>
        <v>-0.0021632591845495487</v>
      </c>
      <c r="D132" s="9">
        <f t="shared" si="53"/>
        <v>182426.0889554098</v>
      </c>
      <c r="E132" s="9">
        <f t="shared" si="53"/>
        <v>151008.15764489115</v>
      </c>
      <c r="F132" s="9">
        <f t="shared" si="54"/>
        <v>-309.7927179354883</v>
      </c>
      <c r="G132" s="9">
        <f t="shared" si="54"/>
        <v>-327.37798740528524</v>
      </c>
      <c r="H132" s="4">
        <f t="shared" si="52"/>
        <v>0.31417931310518643</v>
      </c>
    </row>
    <row r="133" spans="1:8" ht="12.75">
      <c r="A133" s="1">
        <v>42704</v>
      </c>
      <c r="B133" s="10">
        <f>+xform!V136</f>
        <v>0.027474659233173198</v>
      </c>
      <c r="C133" s="10">
        <f>+xform!M136</f>
        <v>0.028891841681195726</v>
      </c>
      <c r="D133" s="9">
        <f t="shared" si="53"/>
        <v>187438.18358470022</v>
      </c>
      <c r="E133" s="9">
        <f t="shared" si="53"/>
        <v>155371.06142813637</v>
      </c>
      <c r="F133" s="9">
        <f t="shared" si="54"/>
        <v>5012.094629290426</v>
      </c>
      <c r="G133" s="9">
        <f t="shared" si="54"/>
        <v>4362.903783245216</v>
      </c>
      <c r="H133" s="4">
        <f t="shared" si="52"/>
        <v>0.32067122156563843</v>
      </c>
    </row>
    <row r="134" spans="1:8" ht="12.75">
      <c r="A134" s="1">
        <v>42735</v>
      </c>
      <c r="B134" s="10">
        <f>+xform!V137</f>
        <v>0.006977941118196496</v>
      </c>
      <c r="C134" s="10">
        <f>+xform!M137</f>
        <v>0.014227999551971715</v>
      </c>
      <c r="D134" s="9">
        <f aca="true" t="shared" si="55" ref="D134:E136">+D133*(1+B134)</f>
        <v>188746.11619305596</v>
      </c>
      <c r="E134" s="9">
        <f t="shared" si="55"/>
        <v>157581.68082052525</v>
      </c>
      <c r="F134" s="9">
        <f aca="true" t="shared" si="56" ref="F134:G136">+D134-D133</f>
        <v>1307.932608355739</v>
      </c>
      <c r="G134" s="9">
        <f t="shared" si="56"/>
        <v>2210.6193923888786</v>
      </c>
      <c r="H134" s="4">
        <f aca="true" t="shared" si="57" ref="H134:H139">+(D134/D$2-1)-(E134/E$2-1)</f>
        <v>0.3116443537253073</v>
      </c>
    </row>
    <row r="135" spans="1:8" ht="12.75">
      <c r="A135" s="1">
        <v>42766</v>
      </c>
      <c r="B135" s="10">
        <f>+xform!V138</f>
        <v>-0.017273144619109216</v>
      </c>
      <c r="C135" s="10">
        <f>+xform!M138</f>
        <v>-0.0018420757486481642</v>
      </c>
      <c r="D135" s="9">
        <f t="shared" si="55"/>
        <v>185485.87723175812</v>
      </c>
      <c r="E135" s="9">
        <f t="shared" si="55"/>
        <v>157291.40342785453</v>
      </c>
      <c r="F135" s="9">
        <f t="shared" si="56"/>
        <v>-3260.238961297844</v>
      </c>
      <c r="G135" s="9">
        <f t="shared" si="56"/>
        <v>-290.2773926707159</v>
      </c>
      <c r="H135" s="4">
        <f t="shared" si="57"/>
        <v>0.28194473803903586</v>
      </c>
    </row>
    <row r="136" spans="1:8" ht="12.75">
      <c r="A136" s="1">
        <v>42794</v>
      </c>
      <c r="B136" s="10">
        <f>+xform!V139</f>
        <v>0.030418807467872892</v>
      </c>
      <c r="C136" s="10">
        <f>+xform!M139</f>
        <v>0.02678932851649676</v>
      </c>
      <c r="D136" s="9">
        <f t="shared" si="55"/>
        <v>191128.13641928046</v>
      </c>
      <c r="E136" s="9">
        <f t="shared" si="55"/>
        <v>161505.13450710417</v>
      </c>
      <c r="F136" s="9">
        <f t="shared" si="56"/>
        <v>5642.259187522344</v>
      </c>
      <c r="G136" s="9">
        <f t="shared" si="56"/>
        <v>4213.731079249643</v>
      </c>
      <c r="H136" s="4">
        <f t="shared" si="57"/>
        <v>0.29623001912176283</v>
      </c>
    </row>
    <row r="137" spans="1:8" ht="12.75">
      <c r="A137" s="1">
        <v>42825</v>
      </c>
      <c r="B137" s="10">
        <f>+xform!V140</f>
        <v>-0.002897846608730435</v>
      </c>
      <c r="C137" s="10">
        <f>+xform!M140</f>
        <v>-0.0005427411448235109</v>
      </c>
      <c r="D137" s="9">
        <f aca="true" t="shared" si="58" ref="D137:E139">+D136*(1+B137)</f>
        <v>190574.2763973249</v>
      </c>
      <c r="E137" s="9">
        <f t="shared" si="58"/>
        <v>161417.4790255069</v>
      </c>
      <c r="F137" s="9">
        <f aca="true" t="shared" si="59" ref="F137:G139">+D137-D136</f>
        <v>-553.8600219555665</v>
      </c>
      <c r="G137" s="9">
        <f t="shared" si="59"/>
        <v>-87.65548159726313</v>
      </c>
      <c r="H137" s="4">
        <f t="shared" si="57"/>
        <v>0.2915679737181798</v>
      </c>
    </row>
    <row r="138" spans="1:8" ht="12.75">
      <c r="A138" s="1">
        <v>42855</v>
      </c>
      <c r="B138" s="10">
        <f>+xform!V141</f>
        <v>-0.0014254036534407774</v>
      </c>
      <c r="C138" s="10">
        <f>+xform!M141</f>
        <v>-0.0018354946041987171</v>
      </c>
      <c r="D138" s="9">
        <f t="shared" si="58"/>
        <v>190302.6311274963</v>
      </c>
      <c r="E138" s="9">
        <f t="shared" si="58"/>
        <v>161121.1981137322</v>
      </c>
      <c r="F138" s="9">
        <f t="shared" si="59"/>
        <v>-271.6452698285866</v>
      </c>
      <c r="G138" s="9">
        <f t="shared" si="59"/>
        <v>-296.2809117746947</v>
      </c>
      <c r="H138" s="4">
        <f t="shared" si="57"/>
        <v>0.2918143301376408</v>
      </c>
    </row>
    <row r="139" spans="1:8" ht="12.75">
      <c r="A139" s="1">
        <v>42886</v>
      </c>
      <c r="B139" s="10">
        <f>+xform!V142</f>
        <v>0.00040864982206454716</v>
      </c>
      <c r="C139" s="10">
        <f>+xform!M142</f>
        <v>-0.005172172760315252</v>
      </c>
      <c r="D139" s="9">
        <f t="shared" si="58"/>
        <v>190380.39826384498</v>
      </c>
      <c r="E139" s="9">
        <f t="shared" si="58"/>
        <v>160287.851441739</v>
      </c>
      <c r="F139" s="9">
        <f t="shared" si="59"/>
        <v>77.76713634867338</v>
      </c>
      <c r="G139" s="9">
        <f t="shared" si="59"/>
        <v>-833.3466719932039</v>
      </c>
      <c r="H139" s="4">
        <f t="shared" si="57"/>
        <v>0.3009254682210598</v>
      </c>
    </row>
    <row r="140" spans="1:8" ht="12.75">
      <c r="A140" s="1">
        <v>42916</v>
      </c>
      <c r="B140" s="10">
        <f>+xform!V143</f>
        <v>-0.017152861130115705</v>
      </c>
      <c r="C140" s="10">
        <f>+xform!M143</f>
        <v>-0.01285432102452767</v>
      </c>
      <c r="D140" s="9">
        <f aca="true" t="shared" si="60" ref="D140:E142">+D139*(1+B140)</f>
        <v>187114.82973052913</v>
      </c>
      <c r="E140" s="9">
        <f t="shared" si="60"/>
        <v>158227.4599429751</v>
      </c>
      <c r="F140" s="9">
        <f aca="true" t="shared" si="61" ref="F140:G142">+D140-D139</f>
        <v>-3265.568533315847</v>
      </c>
      <c r="G140" s="9">
        <f t="shared" si="61"/>
        <v>-2060.3914987639</v>
      </c>
      <c r="H140" s="4">
        <f aca="true" t="shared" si="62" ref="H140:H145">+(D140/D$2-1)-(E140/E$2-1)</f>
        <v>0.2888736978755402</v>
      </c>
    </row>
    <row r="141" spans="1:8" ht="12.75">
      <c r="A141" s="1">
        <v>42947</v>
      </c>
      <c r="B141" s="10">
        <f>+xform!V144</f>
        <v>-0.004219960036255046</v>
      </c>
      <c r="C141" s="10">
        <f>+xform!M144</f>
        <v>-0.003774956703804477</v>
      </c>
      <c r="D141" s="9">
        <f t="shared" si="60"/>
        <v>186325.21262687564</v>
      </c>
      <c r="E141" s="9">
        <f t="shared" si="60"/>
        <v>157630.1581323374</v>
      </c>
      <c r="F141" s="9">
        <f t="shared" si="61"/>
        <v>-789.6171036534943</v>
      </c>
      <c r="G141" s="9">
        <f t="shared" si="61"/>
        <v>-597.3018106376985</v>
      </c>
      <c r="H141" s="4">
        <f t="shared" si="62"/>
        <v>0.2869505449453824</v>
      </c>
    </row>
    <row r="142" spans="1:8" ht="12.75">
      <c r="A142" s="1">
        <v>42978</v>
      </c>
      <c r="B142" s="10">
        <f>+xform!V145</f>
        <v>0.0011912406044222272</v>
      </c>
      <c r="C142" s="10">
        <f>+xform!M145</f>
        <v>-0.0026866037042367675</v>
      </c>
      <c r="D142" s="9">
        <f t="shared" si="60"/>
        <v>186547.1707857844</v>
      </c>
      <c r="E142" s="9">
        <f t="shared" si="60"/>
        <v>157206.66836559965</v>
      </c>
      <c r="F142" s="9">
        <f t="shared" si="61"/>
        <v>221.9581589087611</v>
      </c>
      <c r="G142" s="9">
        <f t="shared" si="61"/>
        <v>-423.48976673776633</v>
      </c>
      <c r="H142" s="4">
        <f t="shared" si="62"/>
        <v>0.29340502420184755</v>
      </c>
    </row>
    <row r="143" spans="1:8" ht="12.75">
      <c r="A143" s="1">
        <v>43008</v>
      </c>
      <c r="B143" s="10">
        <f>+xform!V146</f>
        <v>0.008171977169414578</v>
      </c>
      <c r="C143" s="10">
        <f>+xform!M146</f>
        <v>0.013047741326994386</v>
      </c>
      <c r="D143" s="9">
        <f aca="true" t="shared" si="63" ref="D143:E145">+D142*(1+B143)</f>
        <v>188071.63000646472</v>
      </c>
      <c r="E143" s="9">
        <f t="shared" si="63"/>
        <v>159257.8603093126</v>
      </c>
      <c r="F143" s="9">
        <f aca="true" t="shared" si="64" ref="F143:G145">+D143-D142</f>
        <v>1524.4592206803209</v>
      </c>
      <c r="G143" s="9">
        <f t="shared" si="64"/>
        <v>2051.19194371294</v>
      </c>
      <c r="H143" s="4">
        <f t="shared" si="62"/>
        <v>0.28813769697152125</v>
      </c>
    </row>
    <row r="144" spans="1:8" ht="12.75">
      <c r="A144" s="1">
        <v>43039</v>
      </c>
      <c r="B144" s="10">
        <f>+xform!V147</f>
        <v>0.029844855865554912</v>
      </c>
      <c r="C144" s="10">
        <f>+xform!M147</f>
        <v>0.024866005919027545</v>
      </c>
      <c r="D144" s="9">
        <f t="shared" si="63"/>
        <v>193684.60069640764</v>
      </c>
      <c r="E144" s="9">
        <f t="shared" si="63"/>
        <v>163217.9672064156</v>
      </c>
      <c r="F144" s="9">
        <f t="shared" si="64"/>
        <v>5612.970689942915</v>
      </c>
      <c r="G144" s="9">
        <f t="shared" si="64"/>
        <v>3960.106897103018</v>
      </c>
      <c r="H144" s="4">
        <f t="shared" si="62"/>
        <v>0.30466633489992034</v>
      </c>
    </row>
    <row r="145" spans="1:8" ht="12.75">
      <c r="A145" s="1">
        <v>43069</v>
      </c>
      <c r="B145" s="10">
        <f>+xform!V148</f>
        <v>0.0009317186941591177</v>
      </c>
      <c r="C145" s="10">
        <f>+xform!M148</f>
        <v>-0.0009888250029134848</v>
      </c>
      <c r="D145" s="9">
        <f t="shared" si="63"/>
        <v>193865.06025964723</v>
      </c>
      <c r="E145" s="9">
        <f t="shared" si="63"/>
        <v>163056.57319951718</v>
      </c>
      <c r="F145" s="9">
        <f t="shared" si="64"/>
        <v>180.459563239594</v>
      </c>
      <c r="G145" s="9">
        <f t="shared" si="64"/>
        <v>-161.39400689842296</v>
      </c>
      <c r="H145" s="4">
        <f t="shared" si="62"/>
        <v>0.3080848706013004</v>
      </c>
    </row>
    <row r="146" spans="1:8" ht="12.75">
      <c r="A146" s="1">
        <v>43099</v>
      </c>
      <c r="B146" s="10">
        <f>+xform!V149</f>
        <v>-0.0012058816492268708</v>
      </c>
      <c r="C146" s="10">
        <f>+xform!M149</f>
        <v>-0.0006822905144783455</v>
      </c>
      <c r="D146" s="9">
        <f aca="true" t="shared" si="65" ref="D146:E148">+D145*(1+B146)</f>
        <v>193631.28194105387</v>
      </c>
      <c r="E146" s="9">
        <f t="shared" si="65"/>
        <v>162945.3212462998</v>
      </c>
      <c r="F146" s="9">
        <f aca="true" t="shared" si="66" ref="F146:G148">+D146-D145</f>
        <v>-233.77831859336584</v>
      </c>
      <c r="G146" s="9">
        <f t="shared" si="66"/>
        <v>-111.25195321737556</v>
      </c>
      <c r="H146" s="4">
        <f aca="true" t="shared" si="67" ref="H146:H151">+(D146/D$2-1)-(E146/E$2-1)</f>
        <v>0.30685960694754044</v>
      </c>
    </row>
    <row r="147" spans="1:8" ht="12.75">
      <c r="A147" s="1">
        <v>43131</v>
      </c>
      <c r="B147" s="10">
        <f>+xform!V150</f>
        <v>0.008583214739487366</v>
      </c>
      <c r="C147" s="10">
        <f>+xform!M150</f>
        <v>0.006836010486305255</v>
      </c>
      <c r="D147" s="9">
        <f t="shared" si="65"/>
        <v>195293.26081423613</v>
      </c>
      <c r="E147" s="9">
        <f t="shared" si="65"/>
        <v>164059.21717103387</v>
      </c>
      <c r="F147" s="9">
        <f t="shared" si="66"/>
        <v>1661.9788731822628</v>
      </c>
      <c r="G147" s="9">
        <f t="shared" si="66"/>
        <v>1113.895924734068</v>
      </c>
      <c r="H147" s="4">
        <f t="shared" si="67"/>
        <v>0.3123404364320226</v>
      </c>
    </row>
    <row r="148" spans="1:8" ht="12.75">
      <c r="A148" s="1">
        <v>43159</v>
      </c>
      <c r="B148" s="10">
        <f>+xform!V151</f>
        <v>-0.006554668509918675</v>
      </c>
      <c r="C148" s="10">
        <f>+xform!M151</f>
        <v>-0.008442030155213607</v>
      </c>
      <c r="D148" s="9">
        <f t="shared" si="65"/>
        <v>194013.1782273777</v>
      </c>
      <c r="E148" s="9">
        <f t="shared" si="65"/>
        <v>162674.22431243525</v>
      </c>
      <c r="F148" s="9">
        <f t="shared" si="66"/>
        <v>-1280.0825868584216</v>
      </c>
      <c r="G148" s="9">
        <f t="shared" si="66"/>
        <v>-1384.99285859862</v>
      </c>
      <c r="H148" s="4">
        <f t="shared" si="67"/>
        <v>0.3133895391494246</v>
      </c>
    </row>
    <row r="149" spans="1:8" ht="12.75">
      <c r="A149" s="1">
        <v>43190</v>
      </c>
      <c r="B149" s="10">
        <f>+xform!V152</f>
        <v>0.004858128616921465</v>
      </c>
      <c r="C149" s="10">
        <f>+xform!M152</f>
        <v>-0.019688024604324925</v>
      </c>
      <c r="D149" s="9">
        <f aca="true" t="shared" si="68" ref="D149:E151">+D148*(1+B149)</f>
        <v>194955.719200584</v>
      </c>
      <c r="E149" s="9">
        <f t="shared" si="68"/>
        <v>159471.49018168254</v>
      </c>
      <c r="F149" s="9">
        <f aca="true" t="shared" si="69" ref="F149:G151">+D149-D148</f>
        <v>942.5409732062835</v>
      </c>
      <c r="G149" s="9">
        <f t="shared" si="69"/>
        <v>-3202.7341307527095</v>
      </c>
      <c r="H149" s="4">
        <f t="shared" si="67"/>
        <v>0.3548422901890145</v>
      </c>
    </row>
    <row r="150" spans="1:8" ht="12.75">
      <c r="A150" s="1">
        <v>43220</v>
      </c>
      <c r="B150" s="10">
        <f>+xform!V153</f>
        <v>0.004826311725267938</v>
      </c>
      <c r="C150" s="10">
        <f>+xform!M153</f>
        <v>0.02153187258412753</v>
      </c>
      <c r="D150" s="9">
        <f t="shared" si="68"/>
        <v>195896.63627406984</v>
      </c>
      <c r="E150" s="9">
        <f t="shared" si="68"/>
        <v>162905.2099890755</v>
      </c>
      <c r="F150" s="9">
        <f t="shared" si="69"/>
        <v>940.917073485849</v>
      </c>
      <c r="G150" s="9">
        <f t="shared" si="69"/>
        <v>3433.7198073929467</v>
      </c>
      <c r="H150" s="4">
        <f t="shared" si="67"/>
        <v>0.3299142628499434</v>
      </c>
    </row>
    <row r="151" spans="1:8" ht="12.75">
      <c r="A151" s="1">
        <v>43251</v>
      </c>
      <c r="B151" s="10">
        <f>+xform!V154</f>
        <v>-0.00010301869458756528</v>
      </c>
      <c r="C151" s="10">
        <f>+xform!M154</f>
        <v>0.0158495016605904</v>
      </c>
      <c r="D151" s="9">
        <f t="shared" si="68"/>
        <v>195876.45525832678</v>
      </c>
      <c r="E151" s="9">
        <f t="shared" si="68"/>
        <v>165487.17638531618</v>
      </c>
      <c r="F151" s="9">
        <f t="shared" si="69"/>
        <v>-20.181015743059106</v>
      </c>
      <c r="G151" s="9">
        <f t="shared" si="69"/>
        <v>2581.966396240692</v>
      </c>
      <c r="H151" s="4">
        <f t="shared" si="67"/>
        <v>0.30389278873010594</v>
      </c>
    </row>
    <row r="152" spans="1:8" ht="12.75">
      <c r="A152" s="1">
        <v>43281</v>
      </c>
      <c r="B152" s="10">
        <f>+xform!V155</f>
        <v>0.008927776801524456</v>
      </c>
      <c r="C152" s="10">
        <f>+xform!M155</f>
        <v>0.0003443616648027392</v>
      </c>
      <c r="D152" s="9">
        <f aca="true" t="shared" si="70" ref="D152:E154">+D151*(1+B152)</f>
        <v>197625.19653154688</v>
      </c>
      <c r="E152" s="9">
        <f t="shared" si="70"/>
        <v>165544.1638248797</v>
      </c>
      <c r="F152" s="9">
        <f aca="true" t="shared" si="71" ref="F152:G154">+D152-D151</f>
        <v>1748.7412732201046</v>
      </c>
      <c r="G152" s="9">
        <f t="shared" si="71"/>
        <v>56.987439563527005</v>
      </c>
      <c r="H152" s="4">
        <f aca="true" t="shared" si="72" ref="H152:H157">+(D152/D$2-1)-(E152/E$2-1)</f>
        <v>0.3208103270666718</v>
      </c>
    </row>
    <row r="153" spans="1:8" ht="12.75">
      <c r="A153" s="1">
        <v>43312</v>
      </c>
      <c r="B153" s="10">
        <f>+xform!V156</f>
        <v>0.011636827992579533</v>
      </c>
      <c r="C153" s="10">
        <f>+xform!M156</f>
        <v>0.012206477850916674</v>
      </c>
      <c r="D153" s="9">
        <f t="shared" si="70"/>
        <v>199924.92695058422</v>
      </c>
      <c r="E153" s="9">
        <f t="shared" si="70"/>
        <v>167564.87499395665</v>
      </c>
      <c r="F153" s="9">
        <f t="shared" si="71"/>
        <v>2299.7304190373397</v>
      </c>
      <c r="G153" s="9">
        <f t="shared" si="71"/>
        <v>2020.711169076938</v>
      </c>
      <c r="H153" s="4">
        <f t="shared" si="72"/>
        <v>0.32360051956627567</v>
      </c>
    </row>
    <row r="154" spans="1:8" ht="12.75">
      <c r="A154" s="1">
        <v>43343</v>
      </c>
      <c r="B154" s="10">
        <f>+xform!V157</f>
        <v>0.004784605390831951</v>
      </c>
      <c r="C154" s="10">
        <f>+xform!M157</f>
        <v>0.007896392279350305</v>
      </c>
      <c r="D154" s="9">
        <f t="shared" si="70"/>
        <v>200881.4888338337</v>
      </c>
      <c r="E154" s="9">
        <f t="shared" si="70"/>
        <v>168888.03297914923</v>
      </c>
      <c r="F154" s="9">
        <f t="shared" si="71"/>
        <v>956.5618832494656</v>
      </c>
      <c r="G154" s="9">
        <f t="shared" si="71"/>
        <v>1323.157985192578</v>
      </c>
      <c r="H154" s="4">
        <f t="shared" si="72"/>
        <v>0.3199345585468445</v>
      </c>
    </row>
    <row r="155" spans="1:8" ht="12.75">
      <c r="A155" s="1">
        <v>43373</v>
      </c>
      <c r="B155" s="10">
        <f>+xform!V158</f>
        <v>0.0021696948725650495</v>
      </c>
      <c r="C155" s="10">
        <f>+xform!M158</f>
        <v>0.0025243811830519157</v>
      </c>
      <c r="D155" s="9">
        <f aca="true" t="shared" si="73" ref="D155:E157">+D154*(1+B155)</f>
        <v>201317.3403701497</v>
      </c>
      <c r="E155" s="9">
        <f t="shared" si="73"/>
        <v>169314.37075164446</v>
      </c>
      <c r="F155" s="9">
        <f aca="true" t="shared" si="74" ref="F155:G157">+D155-D154</f>
        <v>435.85153631601133</v>
      </c>
      <c r="G155" s="9">
        <f t="shared" si="74"/>
        <v>426.33777249522973</v>
      </c>
      <c r="H155" s="4">
        <f t="shared" si="72"/>
        <v>0.3200296961850526</v>
      </c>
    </row>
    <row r="156" spans="1:8" ht="12.75">
      <c r="A156" s="1">
        <v>43404</v>
      </c>
      <c r="B156" s="10">
        <f>+xform!V159</f>
        <v>-0.042618049571892275</v>
      </c>
      <c r="C156" s="10">
        <f>+xform!M159</f>
        <v>-0.03058945411931657</v>
      </c>
      <c r="D156" s="9">
        <f t="shared" si="73"/>
        <v>192737.58797857314</v>
      </c>
      <c r="E156" s="9">
        <f t="shared" si="73"/>
        <v>164135.13657579606</v>
      </c>
      <c r="F156" s="9">
        <f t="shared" si="74"/>
        <v>-8579.752391576563</v>
      </c>
      <c r="G156" s="9">
        <f t="shared" si="74"/>
        <v>-5179.234175848396</v>
      </c>
      <c r="H156" s="4">
        <f t="shared" si="72"/>
        <v>0.28602451402777085</v>
      </c>
    </row>
    <row r="157" spans="1:8" ht="12.75">
      <c r="A157" s="1">
        <v>43434</v>
      </c>
      <c r="B157" s="10">
        <f>+xform!V160</f>
        <v>0.007079474053403994</v>
      </c>
      <c r="C157" s="10">
        <f>+xform!M160</f>
        <v>0.005647013554562985</v>
      </c>
      <c r="D157" s="9">
        <f t="shared" si="73"/>
        <v>194102.0687317831</v>
      </c>
      <c r="E157" s="9">
        <f t="shared" si="73"/>
        <v>165062.00991681963</v>
      </c>
      <c r="F157" s="9">
        <f t="shared" si="74"/>
        <v>1364.4807532099658</v>
      </c>
      <c r="G157" s="9">
        <f t="shared" si="74"/>
        <v>926.8733410235727</v>
      </c>
      <c r="H157" s="4">
        <f t="shared" si="72"/>
        <v>0.29040058814963476</v>
      </c>
    </row>
    <row r="158" spans="1:8" ht="12.75">
      <c r="A158" s="1">
        <v>43465</v>
      </c>
      <c r="B158" s="10">
        <f>+xform!V161</f>
        <v>-0.030388864670468405</v>
      </c>
      <c r="C158" s="10">
        <f>+xform!M161</f>
        <v>-0.051425024337428016</v>
      </c>
      <c r="D158" s="9">
        <f aca="true" t="shared" si="75" ref="D158:E160">+D157*(1+B158)</f>
        <v>188203.52723283498</v>
      </c>
      <c r="E158" s="9">
        <f t="shared" si="75"/>
        <v>156573.6920396624</v>
      </c>
      <c r="F158" s="9">
        <f aca="true" t="shared" si="76" ref="F158:G160">+D158-D157</f>
        <v>-5898.541498948121</v>
      </c>
      <c r="G158" s="9">
        <f t="shared" si="76"/>
        <v>-8488.317877157242</v>
      </c>
      <c r="H158" s="4">
        <f>+(D158/D$2-1)-(E158/E$2-1)</f>
        <v>0.31629835193172595</v>
      </c>
    </row>
    <row r="159" spans="1:8" ht="12.75">
      <c r="A159" s="1">
        <v>43496</v>
      </c>
      <c r="B159" s="10">
        <f>+xform!V162</f>
        <v>0.01148220754560347</v>
      </c>
      <c r="C159" s="10">
        <f>+xform!M162</f>
        <v>0.05304377022362026</v>
      </c>
      <c r="D159" s="9">
        <f t="shared" si="75"/>
        <v>190364.519193337</v>
      </c>
      <c r="E159" s="9">
        <f t="shared" si="75"/>
        <v>164878.9509832781</v>
      </c>
      <c r="F159" s="9">
        <f t="shared" si="76"/>
        <v>2160.991960502026</v>
      </c>
      <c r="G159" s="9">
        <f t="shared" si="76"/>
        <v>8305.258943615714</v>
      </c>
      <c r="H159" s="4">
        <f>+(D159/D$2-1)-(E159/E$2-1)</f>
        <v>0.2548556821005892</v>
      </c>
    </row>
    <row r="160" spans="1:8" ht="12.75">
      <c r="A160" s="1">
        <v>43524</v>
      </c>
      <c r="B160" s="10">
        <f>+xform!V163</f>
        <v>0.002547495378091358</v>
      </c>
      <c r="C160" s="10">
        <f>+xform!M163</f>
        <v>0.021559505355922406</v>
      </c>
      <c r="D160" s="9">
        <f t="shared" si="75"/>
        <v>190849.4719261346</v>
      </c>
      <c r="E160" s="9">
        <f t="shared" si="75"/>
        <v>168433.65961008094</v>
      </c>
      <c r="F160" s="9">
        <f t="shared" si="76"/>
        <v>484.9527327975957</v>
      </c>
      <c r="G160" s="9">
        <f t="shared" si="76"/>
        <v>3554.708626802836</v>
      </c>
      <c r="H160" s="4">
        <f>+(D160/D$2-1)-(E160/E$2-1)</f>
        <v>0.22415812316053652</v>
      </c>
    </row>
    <row r="161" spans="1:8" ht="12.75">
      <c r="A161" s="1">
        <v>43553</v>
      </c>
      <c r="B161" s="10">
        <f>+xform!V164</f>
        <v>0.017513355234090963</v>
      </c>
      <c r="C161" s="10">
        <f>+xform!M164</f>
        <v>0.017395944454782476</v>
      </c>
      <c r="D161" s="9">
        <f>+D160*(1+B161)</f>
        <v>194191.88652421566</v>
      </c>
      <c r="E161" s="9">
        <f>+E160*(1+C161)</f>
        <v>171363.72219697363</v>
      </c>
      <c r="F161" s="9">
        <f>+D161-D160</f>
        <v>3342.414598081057</v>
      </c>
      <c r="G161" s="9">
        <f>+E161-E160</f>
        <v>2930.0625868926872</v>
      </c>
      <c r="H161" s="4">
        <f>+(D161/D$2-1)-(E161/E$2-1)</f>
        <v>0.2282816432724204</v>
      </c>
    </row>
    <row r="162" spans="1:8" ht="12.75">
      <c r="A162" s="1">
        <v>43585</v>
      </c>
      <c r="B162" s="10">
        <f>+xform!V165</f>
        <v>0</v>
      </c>
      <c r="C162" s="10">
        <f>+xform!M165</f>
        <v>0</v>
      </c>
      <c r="D162" s="9">
        <f>+D161*(1+B162)</f>
        <v>194191.88652421566</v>
      </c>
      <c r="E162" s="9">
        <f>+E161*(1+C162)</f>
        <v>171363.72219697363</v>
      </c>
      <c r="F162" s="9">
        <f>+D162-D161</f>
        <v>0</v>
      </c>
      <c r="G162" s="9">
        <f>+E162-E161</f>
        <v>0</v>
      </c>
      <c r="H162" s="4">
        <f>+(D162/D$2-1)-(E162/E$2-1)</f>
        <v>0.2282816432724204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2"/>
  <sheetViews>
    <sheetView zoomScalePageLayoutView="0" workbookViewId="0" topLeftCell="A1">
      <pane ySplit="1" topLeftCell="A158" activePane="bottomLeft" state="frozen"/>
      <selection pane="topLeft" activeCell="A1" sqref="A1"/>
      <selection pane="bottomLeft" activeCell="A161" sqref="A161:A162"/>
    </sheetView>
  </sheetViews>
  <sheetFormatPr defaultColWidth="9.140625" defaultRowHeight="12.75"/>
  <cols>
    <col min="1" max="1" width="11.8515625" style="0" customWidth="1"/>
    <col min="2" max="3" width="9.7109375" style="0" customWidth="1"/>
    <col min="4" max="5" width="12.140625" style="0" customWidth="1"/>
    <col min="6" max="7" width="10.7109375" style="0" customWidth="1"/>
  </cols>
  <sheetData>
    <row r="1" spans="2:8" ht="12.75">
      <c r="B1" t="s">
        <v>8</v>
      </c>
      <c r="C1" t="s">
        <v>9</v>
      </c>
      <c r="D1" s="7" t="s">
        <v>39</v>
      </c>
      <c r="E1" s="7" t="s">
        <v>10</v>
      </c>
      <c r="F1" t="s">
        <v>11</v>
      </c>
      <c r="G1" t="s">
        <v>12</v>
      </c>
      <c r="H1" t="s">
        <v>13</v>
      </c>
    </row>
    <row r="2" spans="1:8" ht="12.75">
      <c r="A2" s="1">
        <f>+xform!A5</f>
        <v>38716</v>
      </c>
      <c r="B2" s="10"/>
      <c r="C2" s="10"/>
      <c r="D2" s="9">
        <v>100000</v>
      </c>
      <c r="E2" s="9">
        <v>100000</v>
      </c>
      <c r="F2" s="9"/>
      <c r="G2" s="9"/>
      <c r="H2" s="10"/>
    </row>
    <row r="3" spans="1:8" ht="12.75">
      <c r="A3" s="1">
        <f>+xform!A6</f>
        <v>38748</v>
      </c>
      <c r="B3" s="10">
        <f>+xform!AE6</f>
        <v>0.008355321020228734</v>
      </c>
      <c r="C3" s="10">
        <f>+xform!M6</f>
        <v>0.002683880532069527</v>
      </c>
      <c r="D3" s="9">
        <f>+D2*(1+B3)</f>
        <v>100835.53210202287</v>
      </c>
      <c r="E3" s="9">
        <f>E2*(1+C3)</f>
        <v>100268.38805320695</v>
      </c>
      <c r="F3" s="9">
        <f>+D3-D2</f>
        <v>835.532102022873</v>
      </c>
      <c r="G3" s="9">
        <f>+E3-E2</f>
        <v>268.3880532069452</v>
      </c>
      <c r="H3" s="4">
        <f>+(D3/D$2-1)-(E3/E$2-1)</f>
        <v>0.005671440488159263</v>
      </c>
    </row>
    <row r="4" spans="1:8" ht="12.75">
      <c r="A4" s="1">
        <f>+xform!A7</f>
        <v>38776</v>
      </c>
      <c r="B4" s="10">
        <f>+xform!AE7</f>
        <v>0.02459305536800696</v>
      </c>
      <c r="C4" s="10">
        <f>+xform!M7</f>
        <v>0.015207436870133414</v>
      </c>
      <c r="D4" s="9">
        <f aca="true" t="shared" si="0" ref="D4:D18">+D3*(1+B4)</f>
        <v>103315.38592607036</v>
      </c>
      <c r="E4" s="9">
        <f aca="true" t="shared" si="1" ref="E4:E18">+E3*(1+C4)</f>
        <v>101793.21323459613</v>
      </c>
      <c r="F4" s="9">
        <f aca="true" t="shared" si="2" ref="F4:F18">+D4-D3</f>
        <v>2479.853824047488</v>
      </c>
      <c r="G4" s="9">
        <f aca="true" t="shared" si="3" ref="G4:G18">+E4-E3</f>
        <v>1524.8251813891839</v>
      </c>
      <c r="H4" s="4">
        <f aca="true" t="shared" si="4" ref="H4:H67">+(D4/D$2-1)-(E4/E$2-1)</f>
        <v>0.015221726914742328</v>
      </c>
    </row>
    <row r="5" spans="1:8" ht="12.75">
      <c r="A5" s="1">
        <f>+xform!A8</f>
        <v>38807</v>
      </c>
      <c r="B5" s="10">
        <f>+xform!AE8</f>
        <v>-0.006078673417435476</v>
      </c>
      <c r="C5" s="10">
        <f>+xform!M8</f>
        <v>-0.005824253302184923</v>
      </c>
      <c r="D5" s="9">
        <f t="shared" si="0"/>
        <v>102687.36543602946</v>
      </c>
      <c r="E5" s="9">
        <f t="shared" si="1"/>
        <v>101200.34377627452</v>
      </c>
      <c r="F5" s="9">
        <f t="shared" si="2"/>
        <v>-628.0204900409008</v>
      </c>
      <c r="G5" s="9">
        <f t="shared" si="3"/>
        <v>-592.8694583216129</v>
      </c>
      <c r="H5" s="4">
        <f t="shared" si="4"/>
        <v>0.01487021659754939</v>
      </c>
    </row>
    <row r="6" spans="1:8" ht="12.75">
      <c r="A6" s="1">
        <f>+xform!A9</f>
        <v>38835</v>
      </c>
      <c r="B6" s="10">
        <f>+xform!AE9</f>
        <v>-0.011022063638714105</v>
      </c>
      <c r="C6" s="10">
        <f>+xform!M9</f>
        <v>-0.008821697911118143</v>
      </c>
      <c r="D6" s="9">
        <f t="shared" si="0"/>
        <v>101555.53875930166</v>
      </c>
      <c r="E6" s="9">
        <f t="shared" si="1"/>
        <v>100307.58491497891</v>
      </c>
      <c r="F6" s="9">
        <f t="shared" si="2"/>
        <v>-1131.8266767277964</v>
      </c>
      <c r="G6" s="9">
        <f t="shared" si="3"/>
        <v>-892.7588612956024</v>
      </c>
      <c r="H6" s="4">
        <f t="shared" si="4"/>
        <v>0.012479538443227467</v>
      </c>
    </row>
    <row r="7" spans="1:8" ht="12.75">
      <c r="A7" s="1">
        <f>+xform!A10</f>
        <v>38868</v>
      </c>
      <c r="B7" s="10">
        <f>+xform!AE10</f>
        <v>-0.025497403262171515</v>
      </c>
      <c r="C7" s="10">
        <f>+xform!M10</f>
        <v>-0.0361390537818381</v>
      </c>
      <c r="D7" s="9">
        <f t="shared" si="0"/>
        <v>98966.13623404865</v>
      </c>
      <c r="E7" s="9">
        <f t="shared" si="1"/>
        <v>96682.5637090102</v>
      </c>
      <c r="F7" s="9">
        <f t="shared" si="2"/>
        <v>-2589.402525253012</v>
      </c>
      <c r="G7" s="9">
        <f t="shared" si="3"/>
        <v>-3625.0212059687183</v>
      </c>
      <c r="H7" s="4">
        <f t="shared" si="4"/>
        <v>0.022835725250384575</v>
      </c>
    </row>
    <row r="8" spans="1:8" ht="12.75">
      <c r="A8" s="1">
        <f>+xform!A11</f>
        <v>38898</v>
      </c>
      <c r="B8" s="10">
        <f>+xform!AE11</f>
        <v>-0.0011204938738003133</v>
      </c>
      <c r="C8" s="10">
        <f>+xform!M11</f>
        <v>0.005241252986414225</v>
      </c>
      <c r="D8" s="9">
        <f t="shared" si="0"/>
        <v>98855.24528468472</v>
      </c>
      <c r="E8" s="9">
        <f t="shared" si="1"/>
        <v>97189.30148478424</v>
      </c>
      <c r="F8" s="9">
        <f t="shared" si="2"/>
        <v>-110.89094936393667</v>
      </c>
      <c r="G8" s="9">
        <f t="shared" si="3"/>
        <v>506.7377757740469</v>
      </c>
      <c r="H8" s="4">
        <f t="shared" si="4"/>
        <v>0.01665943799900471</v>
      </c>
    </row>
    <row r="9" spans="1:8" ht="12.75">
      <c r="A9" s="1">
        <f>+xform!A12</f>
        <v>38929</v>
      </c>
      <c r="B9" s="10">
        <f>+xform!AE12</f>
        <v>0.0108194743393954</v>
      </c>
      <c r="C9" s="10">
        <f>+xform!M12</f>
        <v>0.010651127891319234</v>
      </c>
      <c r="D9" s="9">
        <f t="shared" si="0"/>
        <v>99924.807074357</v>
      </c>
      <c r="E9" s="9">
        <f t="shared" si="1"/>
        <v>98224.47716456666</v>
      </c>
      <c r="F9" s="9">
        <f t="shared" si="2"/>
        <v>1069.5617896722833</v>
      </c>
      <c r="G9" s="9">
        <f t="shared" si="3"/>
        <v>1035.17567978242</v>
      </c>
      <c r="H9" s="4">
        <f t="shared" si="4"/>
        <v>0.017003299097903435</v>
      </c>
    </row>
    <row r="10" spans="1:8" ht="12.75">
      <c r="A10" s="1">
        <f>+xform!A13</f>
        <v>38960</v>
      </c>
      <c r="B10" s="10">
        <f>+xform!AE13</f>
        <v>0.014743831336851485</v>
      </c>
      <c r="C10" s="10">
        <f>+xform!M13</f>
        <v>0.014380783881258786</v>
      </c>
      <c r="D10" s="9">
        <f t="shared" si="0"/>
        <v>101398.08157622875</v>
      </c>
      <c r="E10" s="9">
        <f t="shared" si="1"/>
        <v>99637.02214251994</v>
      </c>
      <c r="F10" s="9">
        <f t="shared" si="2"/>
        <v>1473.2745018717542</v>
      </c>
      <c r="G10" s="9">
        <f t="shared" si="3"/>
        <v>1412.5449779532792</v>
      </c>
      <c r="H10" s="4">
        <f t="shared" si="4"/>
        <v>0.017610594337088226</v>
      </c>
    </row>
    <row r="11" spans="1:8" ht="12.75">
      <c r="A11" s="1">
        <f>+xform!A14</f>
        <v>38989</v>
      </c>
      <c r="B11" s="10">
        <f>+xform!AE14</f>
        <v>0.013529065849571777</v>
      </c>
      <c r="C11" s="10">
        <f>+xform!M14</f>
        <v>0.014948381345510285</v>
      </c>
      <c r="D11" s="9">
        <f t="shared" si="0"/>
        <v>102769.9028988938</v>
      </c>
      <c r="E11" s="9">
        <f t="shared" si="1"/>
        <v>101126.43434563738</v>
      </c>
      <c r="F11" s="9">
        <f t="shared" si="2"/>
        <v>1371.8213226650405</v>
      </c>
      <c r="G11" s="9">
        <f t="shared" si="3"/>
        <v>1489.4122031174338</v>
      </c>
      <c r="H11" s="4">
        <f t="shared" si="4"/>
        <v>0.01643468553256411</v>
      </c>
    </row>
    <row r="12" spans="1:8" ht="12.75">
      <c r="A12" s="1">
        <f>+xform!A15</f>
        <v>39021</v>
      </c>
      <c r="B12" s="10">
        <f>+xform!AE15</f>
        <v>0.018326106260824496</v>
      </c>
      <c r="C12" s="10">
        <f>+xform!M15</f>
        <v>0.015918519759365136</v>
      </c>
      <c r="D12" s="9">
        <f t="shared" si="0"/>
        <v>104653.27505983353</v>
      </c>
      <c r="E12" s="9">
        <f t="shared" si="1"/>
        <v>102736.21748896255</v>
      </c>
      <c r="F12" s="9">
        <f t="shared" si="2"/>
        <v>1883.3721609397326</v>
      </c>
      <c r="G12" s="9">
        <f t="shared" si="3"/>
        <v>1609.7831433251704</v>
      </c>
      <c r="H12" s="4">
        <f t="shared" si="4"/>
        <v>0.019170575708709725</v>
      </c>
    </row>
    <row r="13" spans="1:8" ht="12.75">
      <c r="A13" s="1">
        <f>+xform!A16</f>
        <v>39051</v>
      </c>
      <c r="B13" s="10">
        <f>+xform!AE16</f>
        <v>-0.0034431243979327754</v>
      </c>
      <c r="C13" s="10">
        <f>+xform!M16</f>
        <v>-0.009790117029292243</v>
      </c>
      <c r="D13" s="9">
        <f t="shared" si="0"/>
        <v>104292.94081515144</v>
      </c>
      <c r="E13" s="9">
        <f t="shared" si="1"/>
        <v>101730.41789659878</v>
      </c>
      <c r="F13" s="9">
        <f t="shared" si="2"/>
        <v>-360.3342446820898</v>
      </c>
      <c r="G13" s="9">
        <f t="shared" si="3"/>
        <v>-1005.7995923637645</v>
      </c>
      <c r="H13" s="4">
        <f t="shared" si="4"/>
        <v>0.025625229185526566</v>
      </c>
    </row>
    <row r="14" spans="1:8" ht="12.75">
      <c r="A14" s="1">
        <f>+xform!A17</f>
        <v>39080</v>
      </c>
      <c r="B14" s="10">
        <f>+xform!AE17</f>
        <v>0.03139784946236568</v>
      </c>
      <c r="C14" s="10">
        <f>+xform!M17</f>
        <v>0.015115753287185129</v>
      </c>
      <c r="D14" s="9">
        <f t="shared" si="0"/>
        <v>107567.51487085297</v>
      </c>
      <c r="E14" s="9">
        <f t="shared" si="1"/>
        <v>103268.14979532601</v>
      </c>
      <c r="F14" s="9">
        <f t="shared" si="2"/>
        <v>3274.574055701538</v>
      </c>
      <c r="G14" s="9">
        <f t="shared" si="3"/>
        <v>1537.7318987272301</v>
      </c>
      <c r="H14" s="4">
        <f t="shared" si="4"/>
        <v>0.04299365075526951</v>
      </c>
    </row>
    <row r="15" spans="1:8" ht="12.75">
      <c r="A15" s="1">
        <f>+xform!A18</f>
        <v>39113</v>
      </c>
      <c r="B15" s="10">
        <f>+xform!AE18</f>
        <v>0.013144947684545865</v>
      </c>
      <c r="C15" s="10">
        <f>+xform!M18</f>
        <v>0.0090791096134177</v>
      </c>
      <c r="D15" s="9">
        <f t="shared" si="0"/>
        <v>108981.48422638694</v>
      </c>
      <c r="E15" s="9">
        <f t="shared" si="1"/>
        <v>104205.73264689262</v>
      </c>
      <c r="F15" s="9">
        <f t="shared" si="2"/>
        <v>1413.9693555339618</v>
      </c>
      <c r="G15" s="9">
        <f t="shared" si="3"/>
        <v>937.5828515666071</v>
      </c>
      <c r="H15" s="4">
        <f t="shared" si="4"/>
        <v>0.04775751579494325</v>
      </c>
    </row>
    <row r="16" spans="1:8" ht="12.75">
      <c r="A16" s="1">
        <f>+xform!A19</f>
        <v>39141</v>
      </c>
      <c r="B16" s="10">
        <f>+xform!AE19</f>
        <v>-0.004583085316527329</v>
      </c>
      <c r="C16" s="10">
        <f>+xform!M19</f>
        <v>-0.007066713021226212</v>
      </c>
      <c r="D16" s="9">
        <f t="shared" si="0"/>
        <v>108482.01278625563</v>
      </c>
      <c r="E16" s="9">
        <f t="shared" si="1"/>
        <v>103469.3406391104</v>
      </c>
      <c r="F16" s="9">
        <f t="shared" si="2"/>
        <v>-499.4714401313104</v>
      </c>
      <c r="G16" s="9">
        <f t="shared" si="3"/>
        <v>-736.3920077822113</v>
      </c>
      <c r="H16" s="4">
        <f t="shared" si="4"/>
        <v>0.05012672147145225</v>
      </c>
    </row>
    <row r="17" spans="1:8" ht="12.75">
      <c r="A17" s="1">
        <f>+xform!A20</f>
        <v>39171</v>
      </c>
      <c r="B17" s="10">
        <f>+xform!AE20</f>
        <v>0.006586119846966127</v>
      </c>
      <c r="C17" s="10">
        <f>+xform!M20</f>
        <v>0.003814504382321848</v>
      </c>
      <c r="D17" s="9">
        <f t="shared" si="0"/>
        <v>109196.48832370601</v>
      </c>
      <c r="E17" s="9">
        <f t="shared" si="1"/>
        <v>103864.02489241425</v>
      </c>
      <c r="F17" s="9">
        <f t="shared" si="2"/>
        <v>714.4755374503875</v>
      </c>
      <c r="G17" s="9">
        <f t="shared" si="3"/>
        <v>394.68425330384343</v>
      </c>
      <c r="H17" s="4">
        <f t="shared" si="4"/>
        <v>0.053324634312917674</v>
      </c>
    </row>
    <row r="18" spans="1:8" ht="12.75">
      <c r="A18" s="1">
        <f>+xform!A21</f>
        <v>39202</v>
      </c>
      <c r="B18" s="10">
        <f>+xform!AE21</f>
        <v>0.005394277064793858</v>
      </c>
      <c r="C18" s="10">
        <f>+xform!M21</f>
        <v>0.013638784418747827</v>
      </c>
      <c r="D18" s="9">
        <f t="shared" si="0"/>
        <v>109785.52443622661</v>
      </c>
      <c r="E18" s="9">
        <f t="shared" si="1"/>
        <v>105280.60393678534</v>
      </c>
      <c r="F18" s="9">
        <f t="shared" si="2"/>
        <v>589.0361125205964</v>
      </c>
      <c r="G18" s="9">
        <f t="shared" si="3"/>
        <v>1416.5790443710866</v>
      </c>
      <c r="H18" s="4">
        <f t="shared" si="4"/>
        <v>0.04504920499441267</v>
      </c>
    </row>
    <row r="19" spans="1:8" ht="12.75">
      <c r="A19" s="1">
        <f>+xform!A22</f>
        <v>39233</v>
      </c>
      <c r="B19" s="10">
        <f>+xform!AE22</f>
        <v>0.008117771529805732</v>
      </c>
      <c r="C19" s="10">
        <f>+xform!M22</f>
        <v>0.016340012494909486</v>
      </c>
      <c r="D19" s="9">
        <f aca="true" t="shared" si="5" ref="D19:D50">+D18*(1+B19)</f>
        <v>110676.7382408798</v>
      </c>
      <c r="E19" s="9">
        <f aca="true" t="shared" si="6" ref="E19:E50">+E18*(1+C19)</f>
        <v>107000.89032058403</v>
      </c>
      <c r="F19" s="9">
        <f aca="true" t="shared" si="7" ref="F19:F50">+D19-D18</f>
        <v>891.2138046531909</v>
      </c>
      <c r="G19" s="9">
        <f aca="true" t="shared" si="8" ref="G19:G50">+E19-E18</f>
        <v>1720.2863837986952</v>
      </c>
      <c r="H19" s="4">
        <f t="shared" si="4"/>
        <v>0.036758479202957606</v>
      </c>
    </row>
    <row r="20" spans="1:8" ht="12.75">
      <c r="A20" s="1">
        <f>+xform!A23</f>
        <v>39262</v>
      </c>
      <c r="B20" s="10">
        <f>+xform!AE23</f>
        <v>-0.008144132887758929</v>
      </c>
      <c r="C20" s="10">
        <f>+xform!M23</f>
        <v>-0.008487850779795404</v>
      </c>
      <c r="D20" s="9">
        <f t="shared" si="5"/>
        <v>109775.37217706237</v>
      </c>
      <c r="E20" s="9">
        <f t="shared" si="6"/>
        <v>106092.68273023766</v>
      </c>
      <c r="F20" s="9">
        <f t="shared" si="7"/>
        <v>-901.3660638174333</v>
      </c>
      <c r="G20" s="9">
        <f t="shared" si="8"/>
        <v>-908.2075903463701</v>
      </c>
      <c r="H20" s="4">
        <f t="shared" si="4"/>
        <v>0.03682689446824705</v>
      </c>
    </row>
    <row r="21" spans="1:8" ht="12.75">
      <c r="A21" s="1">
        <f>+xform!A24</f>
        <v>39294</v>
      </c>
      <c r="B21" s="10">
        <f>+xform!AE24</f>
        <v>-0.018391570610251526</v>
      </c>
      <c r="C21" s="10">
        <f>+xform!M24</f>
        <v>-0.011703923598383724</v>
      </c>
      <c r="D21" s="9">
        <f t="shared" si="5"/>
        <v>107756.43066840128</v>
      </c>
      <c r="E21" s="9">
        <f t="shared" si="6"/>
        <v>104850.9820772154</v>
      </c>
      <c r="F21" s="9">
        <f t="shared" si="7"/>
        <v>-2018.9415086610825</v>
      </c>
      <c r="G21" s="9">
        <f t="shared" si="8"/>
        <v>-1241.700653022257</v>
      </c>
      <c r="H21" s="4">
        <f t="shared" si="4"/>
        <v>0.029054485911858663</v>
      </c>
    </row>
    <row r="22" spans="1:8" ht="12.75">
      <c r="A22" s="1">
        <f>+xform!A25</f>
        <v>39325</v>
      </c>
      <c r="B22" s="10">
        <f>+xform!AE25</f>
        <v>0.0022144077652001873</v>
      </c>
      <c r="C22" s="10">
        <f>+xform!M25</f>
        <v>-0.0013831624996329945</v>
      </c>
      <c r="D22" s="9">
        <f t="shared" si="5"/>
        <v>107995.04734522365</v>
      </c>
      <c r="E22" s="9">
        <f t="shared" si="6"/>
        <v>104705.95613075652</v>
      </c>
      <c r="F22" s="9">
        <f t="shared" si="7"/>
        <v>238.61667682236293</v>
      </c>
      <c r="G22" s="9">
        <f t="shared" si="8"/>
        <v>-145.02594645888894</v>
      </c>
      <c r="H22" s="4">
        <f t="shared" si="4"/>
        <v>0.032890912144671436</v>
      </c>
    </row>
    <row r="23" spans="1:8" ht="12.75">
      <c r="A23" s="1">
        <f>+xform!A26</f>
        <v>39353</v>
      </c>
      <c r="B23" s="10">
        <f>+xform!AE26</f>
        <v>-0.0002195104838402294</v>
      </c>
      <c r="C23" s="10">
        <f>+xform!M26</f>
        <v>0.0020623624057879318</v>
      </c>
      <c r="D23" s="9">
        <f t="shared" si="5"/>
        <v>107971.34130012854</v>
      </c>
      <c r="E23" s="9">
        <f t="shared" si="6"/>
        <v>104921.89775834266</v>
      </c>
      <c r="F23" s="9">
        <f t="shared" si="7"/>
        <v>-23.706045095110312</v>
      </c>
      <c r="G23" s="9">
        <f t="shared" si="8"/>
        <v>215.94162758614402</v>
      </c>
      <c r="H23" s="4">
        <f t="shared" si="4"/>
        <v>0.03049443541785868</v>
      </c>
    </row>
    <row r="24" spans="1:8" ht="12.75">
      <c r="A24" s="1">
        <f>+xform!A27</f>
        <v>39386</v>
      </c>
      <c r="B24" s="10">
        <f>+xform!AE27</f>
        <v>0.006751589908523342</v>
      </c>
      <c r="C24" s="10">
        <f>+xform!M27</f>
        <v>0.006839520880519934</v>
      </c>
      <c r="D24" s="9">
        <f t="shared" si="5"/>
        <v>108700.31951846021</v>
      </c>
      <c r="E24" s="9">
        <f t="shared" si="6"/>
        <v>105639.51326888462</v>
      </c>
      <c r="F24" s="9">
        <f t="shared" si="7"/>
        <v>728.9782183316711</v>
      </c>
      <c r="G24" s="9">
        <f t="shared" si="8"/>
        <v>717.6155105419602</v>
      </c>
      <c r="H24" s="4">
        <f t="shared" si="4"/>
        <v>0.030608062495755872</v>
      </c>
    </row>
    <row r="25" spans="1:8" ht="12.75">
      <c r="A25" s="1">
        <f>+xform!A28</f>
        <v>39416</v>
      </c>
      <c r="B25" s="10">
        <f>+xform!AE28</f>
        <v>-0.014890791927906873</v>
      </c>
      <c r="C25" s="10">
        <f>+xform!M28</f>
        <v>-0.02944520678321154</v>
      </c>
      <c r="D25" s="9">
        <f t="shared" si="5"/>
        <v>107081.68567801382</v>
      </c>
      <c r="E25" s="9">
        <f t="shared" si="6"/>
        <v>102528.9359562045</v>
      </c>
      <c r="F25" s="9">
        <f t="shared" si="7"/>
        <v>-1618.6338404463895</v>
      </c>
      <c r="G25" s="9">
        <f t="shared" si="8"/>
        <v>-3110.5773126801214</v>
      </c>
      <c r="H25" s="4">
        <f t="shared" si="4"/>
        <v>0.04552749721809324</v>
      </c>
    </row>
    <row r="26" spans="1:8" ht="12.75">
      <c r="A26" s="1">
        <f>+xform!A29</f>
        <v>39444</v>
      </c>
      <c r="B26" s="10">
        <f>+xform!AE29</f>
        <v>-0.0044283271958546755</v>
      </c>
      <c r="C26" s="10">
        <f>+xform!M29</f>
        <v>-0.006848740315719226</v>
      </c>
      <c r="D26" s="9">
        <f t="shared" si="5"/>
        <v>106607.49293714791</v>
      </c>
      <c r="E26" s="9">
        <f t="shared" si="6"/>
        <v>101826.74189899344</v>
      </c>
      <c r="F26" s="9">
        <f t="shared" si="7"/>
        <v>-474.1927408659103</v>
      </c>
      <c r="G26" s="9">
        <f t="shared" si="8"/>
        <v>-702.1940572110616</v>
      </c>
      <c r="H26" s="4">
        <f t="shared" si="4"/>
        <v>0.04780751038154474</v>
      </c>
    </row>
    <row r="27" spans="1:8" ht="12.75">
      <c r="A27" s="1">
        <f>+xform!A30</f>
        <v>39477</v>
      </c>
      <c r="B27" s="10">
        <f>+xform!AE30</f>
        <v>-0.016177898695625553</v>
      </c>
      <c r="C27" s="10">
        <f>+xform!M30</f>
        <v>-0.04159048774134357</v>
      </c>
      <c r="D27" s="9">
        <f t="shared" si="5"/>
        <v>104882.8077162161</v>
      </c>
      <c r="E27" s="9">
        <f t="shared" si="6"/>
        <v>97591.7180383024</v>
      </c>
      <c r="F27" s="9">
        <f t="shared" si="7"/>
        <v>-1724.6852209318022</v>
      </c>
      <c r="G27" s="9">
        <f t="shared" si="8"/>
        <v>-4235.0238606910425</v>
      </c>
      <c r="H27" s="4">
        <f t="shared" si="4"/>
        <v>0.07291089677913698</v>
      </c>
    </row>
    <row r="28" spans="1:8" ht="12.75">
      <c r="A28" s="1">
        <f>+xform!A31</f>
        <v>39507</v>
      </c>
      <c r="B28" s="10">
        <f>+xform!AE31</f>
        <v>0.011385482196349338</v>
      </c>
      <c r="C28" s="10">
        <f>+xform!M31</f>
        <v>-0.014148724867248628</v>
      </c>
      <c r="D28" s="9">
        <f t="shared" si="5"/>
        <v>106076.9490561722</v>
      </c>
      <c r="E28" s="9">
        <f t="shared" si="6"/>
        <v>96210.91967045635</v>
      </c>
      <c r="F28" s="9">
        <f t="shared" si="7"/>
        <v>1194.1413399560988</v>
      </c>
      <c r="G28" s="9">
        <f t="shared" si="8"/>
        <v>-1380.7983678460441</v>
      </c>
      <c r="H28" s="4">
        <f t="shared" si="4"/>
        <v>0.09866029385715847</v>
      </c>
    </row>
    <row r="29" spans="1:8" ht="12.75">
      <c r="A29" s="1">
        <f>+xform!A32</f>
        <v>39538</v>
      </c>
      <c r="B29" s="10">
        <f>+xform!AE32</f>
        <v>-0.0138799335707256</v>
      </c>
      <c r="C29" s="10">
        <f>+xform!M32</f>
        <v>-0.03477644914646432</v>
      </c>
      <c r="D29" s="9">
        <f t="shared" si="5"/>
        <v>104604.60804988729</v>
      </c>
      <c r="E29" s="9">
        <f t="shared" si="6"/>
        <v>92865.04551520216</v>
      </c>
      <c r="F29" s="9">
        <f t="shared" si="7"/>
        <v>-1472.3410062849143</v>
      </c>
      <c r="G29" s="9">
        <f t="shared" si="8"/>
        <v>-3345.8741552541906</v>
      </c>
      <c r="H29" s="4">
        <f t="shared" si="4"/>
        <v>0.11739562534685133</v>
      </c>
    </row>
    <row r="30" spans="1:8" ht="12.75">
      <c r="A30" s="1">
        <f>+xform!A33</f>
        <v>39568</v>
      </c>
      <c r="B30" s="10">
        <f>+xform!AE33</f>
        <v>0.0033328318328888474</v>
      </c>
      <c r="C30" s="10">
        <f>+xform!M33</f>
        <v>0.04405849369122246</v>
      </c>
      <c r="D30" s="9">
        <f t="shared" si="5"/>
        <v>104953.23761746282</v>
      </c>
      <c r="E30" s="9">
        <f t="shared" si="6"/>
        <v>96956.53953716879</v>
      </c>
      <c r="F30" s="9">
        <f t="shared" si="7"/>
        <v>348.62956757552456</v>
      </c>
      <c r="G30" s="9">
        <f t="shared" si="8"/>
        <v>4091.4940219666314</v>
      </c>
      <c r="H30" s="4">
        <f t="shared" si="4"/>
        <v>0.07996698080294029</v>
      </c>
    </row>
    <row r="31" spans="1:8" ht="12.75">
      <c r="A31" s="1">
        <f>+xform!A34</f>
        <v>39598</v>
      </c>
      <c r="B31" s="10">
        <f>+xform!AE34</f>
        <v>-0.010725473148353912</v>
      </c>
      <c r="C31" s="10">
        <f>+xform!M34</f>
        <v>-0.0013908522318719085</v>
      </c>
      <c r="D31" s="9">
        <f t="shared" si="5"/>
        <v>103827.56448556391</v>
      </c>
      <c r="E31" s="9">
        <f t="shared" si="6"/>
        <v>96821.68731775894</v>
      </c>
      <c r="F31" s="9">
        <f t="shared" si="7"/>
        <v>-1125.673131898904</v>
      </c>
      <c r="G31" s="9">
        <f t="shared" si="8"/>
        <v>-134.85221940984775</v>
      </c>
      <c r="H31" s="4">
        <f t="shared" si="4"/>
        <v>0.07005877167804975</v>
      </c>
    </row>
    <row r="32" spans="1:8" ht="12.75">
      <c r="A32" s="1">
        <f>+xform!A35</f>
        <v>39629</v>
      </c>
      <c r="B32" s="10">
        <f>+xform!AE35</f>
        <v>-0.026766169116928855</v>
      </c>
      <c r="C32" s="10">
        <f>+xform!M35</f>
        <v>-0.06266563191017853</v>
      </c>
      <c r="D32" s="9">
        <f t="shared" si="5"/>
        <v>101048.49833554447</v>
      </c>
      <c r="E32" s="9">
        <f t="shared" si="6"/>
        <v>90754.29509938187</v>
      </c>
      <c r="F32" s="9">
        <f t="shared" si="7"/>
        <v>-2779.06615001944</v>
      </c>
      <c r="G32" s="9">
        <f t="shared" si="8"/>
        <v>-6067.392218377077</v>
      </c>
      <c r="H32" s="4">
        <f t="shared" si="4"/>
        <v>0.10294203236162613</v>
      </c>
    </row>
    <row r="33" spans="1:8" ht="12.75">
      <c r="A33" s="1">
        <f>+xform!A36</f>
        <v>39660</v>
      </c>
      <c r="B33" s="10">
        <f>+xform!AE36</f>
        <v>0.016943887993052242</v>
      </c>
      <c r="C33" s="10">
        <f>+xform!M36</f>
        <v>0.008036133392540501</v>
      </c>
      <c r="D33" s="9">
        <f t="shared" si="5"/>
        <v>102760.65277320807</v>
      </c>
      <c r="E33" s="9">
        <f t="shared" si="6"/>
        <v>91483.60872074649</v>
      </c>
      <c r="F33" s="9">
        <f t="shared" si="7"/>
        <v>1712.1544376636011</v>
      </c>
      <c r="G33" s="9">
        <f t="shared" si="8"/>
        <v>729.3136213646212</v>
      </c>
      <c r="H33" s="4">
        <f t="shared" si="4"/>
        <v>0.11277044052461582</v>
      </c>
    </row>
    <row r="34" spans="1:8" ht="12.75">
      <c r="A34" s="1">
        <f>+xform!A37</f>
        <v>39689</v>
      </c>
      <c r="B34" s="10">
        <f>+xform!AE37</f>
        <v>0.013163979885233965</v>
      </c>
      <c r="C34" s="10">
        <f>+xform!M37</f>
        <v>0.023009811898603894</v>
      </c>
      <c r="D34" s="9">
        <f t="shared" si="5"/>
        <v>104113.39193930809</v>
      </c>
      <c r="E34" s="9">
        <f t="shared" si="6"/>
        <v>93588.62934921635</v>
      </c>
      <c r="F34" s="9">
        <f t="shared" si="7"/>
        <v>1352.7391661000147</v>
      </c>
      <c r="G34" s="9">
        <f t="shared" si="8"/>
        <v>2105.020628469865</v>
      </c>
      <c r="H34" s="4">
        <f t="shared" si="4"/>
        <v>0.1052476259009173</v>
      </c>
    </row>
    <row r="35" spans="1:8" ht="12.75">
      <c r="A35" s="1">
        <f>+xform!A38</f>
        <v>39721</v>
      </c>
      <c r="B35" s="10">
        <f>+xform!AE38</f>
        <v>0.011265713546238757</v>
      </c>
      <c r="C35" s="10">
        <f>+xform!M38</f>
        <v>-0.04864792966553138</v>
      </c>
      <c r="D35" s="9">
        <f t="shared" si="5"/>
        <v>105286.30358922362</v>
      </c>
      <c r="E35" s="9">
        <f t="shared" si="6"/>
        <v>89035.7362911422</v>
      </c>
      <c r="F35" s="9">
        <f t="shared" si="7"/>
        <v>1172.9116499155352</v>
      </c>
      <c r="G35" s="9">
        <f t="shared" si="8"/>
        <v>-4552.893058074158</v>
      </c>
      <c r="H35" s="4">
        <f t="shared" si="4"/>
        <v>0.1625056729808142</v>
      </c>
    </row>
    <row r="36" spans="1:8" ht="12.75">
      <c r="A36" s="1">
        <f>+xform!A39</f>
        <v>39752</v>
      </c>
      <c r="B36" s="10">
        <f>+xform!AE39</f>
        <v>-0.006477082200679392</v>
      </c>
      <c r="C36" s="10">
        <f>+xform!M39</f>
        <v>-0.05195888300667392</v>
      </c>
      <c r="D36" s="9">
        <f t="shared" si="5"/>
        <v>104604.35554627053</v>
      </c>
      <c r="E36" s="9">
        <f t="shared" si="6"/>
        <v>84409.53888577767</v>
      </c>
      <c r="F36" s="9">
        <f t="shared" si="7"/>
        <v>-681.9480429530959</v>
      </c>
      <c r="G36" s="9">
        <f t="shared" si="8"/>
        <v>-4626.1974053645245</v>
      </c>
      <c r="H36" s="4">
        <f t="shared" si="4"/>
        <v>0.20194816660492854</v>
      </c>
    </row>
    <row r="37" spans="1:8" ht="12.75">
      <c r="A37" s="1">
        <f>+xform!A40</f>
        <v>39780</v>
      </c>
      <c r="B37" s="10">
        <f>+xform!AE40</f>
        <v>0.01668937329700282</v>
      </c>
      <c r="C37" s="10">
        <f>+xform!M40</f>
        <v>-0.036392109381150096</v>
      </c>
      <c r="D37" s="9">
        <f t="shared" si="5"/>
        <v>106350.13668447464</v>
      </c>
      <c r="E37" s="9">
        <f t="shared" si="6"/>
        <v>81337.697713834</v>
      </c>
      <c r="F37" s="9">
        <f t="shared" si="7"/>
        <v>1745.781138204111</v>
      </c>
      <c r="G37" s="9">
        <f t="shared" si="8"/>
        <v>-3071.84117194367</v>
      </c>
      <c r="H37" s="4">
        <f t="shared" si="4"/>
        <v>0.2501243897064064</v>
      </c>
    </row>
    <row r="38" spans="1:8" ht="12.75">
      <c r="A38" s="1">
        <f>+xform!A41</f>
        <v>39812</v>
      </c>
      <c r="B38" s="10">
        <f>+xform!AE41</f>
        <v>0.011055276381909396</v>
      </c>
      <c r="C38" s="10">
        <f>+xform!M41</f>
        <v>-0.02384289730511042</v>
      </c>
      <c r="D38" s="9">
        <f t="shared" si="5"/>
        <v>107525.86683877534</v>
      </c>
      <c r="E38" s="9">
        <f t="shared" si="6"/>
        <v>79398.37134020893</v>
      </c>
      <c r="F38" s="9">
        <f t="shared" si="7"/>
        <v>1175.7301543007052</v>
      </c>
      <c r="G38" s="9">
        <f t="shared" si="8"/>
        <v>-1939.3263736250665</v>
      </c>
      <c r="H38" s="4">
        <f t="shared" si="4"/>
        <v>0.281274954985664</v>
      </c>
    </row>
    <row r="39" spans="1:8" ht="12.75">
      <c r="A39" s="1">
        <f>+xform!A42</f>
        <v>39843</v>
      </c>
      <c r="B39" s="10">
        <f>+xform!AE42</f>
        <v>-0.005705845774916357</v>
      </c>
      <c r="C39" s="10">
        <f>+xform!M42</f>
        <v>0.001866176029285582</v>
      </c>
      <c r="D39" s="9">
        <f t="shared" si="5"/>
        <v>106912.34082577909</v>
      </c>
      <c r="E39" s="9">
        <f t="shared" si="6"/>
        <v>79546.54267756834</v>
      </c>
      <c r="F39" s="9">
        <f t="shared" si="7"/>
        <v>-613.5260129962553</v>
      </c>
      <c r="G39" s="9">
        <f t="shared" si="8"/>
        <v>148.17133735941024</v>
      </c>
      <c r="H39" s="4">
        <f t="shared" si="4"/>
        <v>0.2736579814821075</v>
      </c>
    </row>
    <row r="40" spans="1:8" ht="12.75">
      <c r="A40" s="1">
        <f>+xform!A43</f>
        <v>39871</v>
      </c>
      <c r="B40" s="10">
        <f>+xform!AE43</f>
        <v>0.005733262353730356</v>
      </c>
      <c r="C40" s="10">
        <f>+xform!M43</f>
        <v>-0.06073851490090351</v>
      </c>
      <c r="D40" s="9">
        <f t="shared" si="5"/>
        <v>107525.29732458471</v>
      </c>
      <c r="E40" s="9">
        <f t="shared" si="6"/>
        <v>74715.0038098315</v>
      </c>
      <c r="F40" s="9">
        <f t="shared" si="7"/>
        <v>612.9564988056227</v>
      </c>
      <c r="G40" s="9">
        <f t="shared" si="8"/>
        <v>-4831.538867736846</v>
      </c>
      <c r="H40" s="4">
        <f t="shared" si="4"/>
        <v>0.3281029351475322</v>
      </c>
    </row>
    <row r="41" spans="1:8" ht="12.75">
      <c r="A41" s="1">
        <f>+xform!A44</f>
        <v>39903</v>
      </c>
      <c r="B41" s="10">
        <f>+xform!AE44</f>
        <v>0.014218309324870702</v>
      </c>
      <c r="C41" s="10">
        <f>+xform!M44</f>
        <v>0.020700286801845144</v>
      </c>
      <c r="D41" s="9">
        <f t="shared" si="5"/>
        <v>109054.12526219434</v>
      </c>
      <c r="E41" s="9">
        <f t="shared" si="6"/>
        <v>76261.62581709596</v>
      </c>
      <c r="F41" s="9">
        <f t="shared" si="7"/>
        <v>1528.8279376096325</v>
      </c>
      <c r="G41" s="9">
        <f t="shared" si="8"/>
        <v>1546.6220072644646</v>
      </c>
      <c r="H41" s="4">
        <f t="shared" si="4"/>
        <v>0.32792499445098366</v>
      </c>
    </row>
    <row r="42" spans="1:8" ht="12.75">
      <c r="A42" s="1">
        <f>+xform!A45</f>
        <v>39933</v>
      </c>
      <c r="B42" s="10">
        <f>+xform!AE45</f>
        <v>0.017198993185425865</v>
      </c>
      <c r="C42" s="10">
        <f>+xform!M45</f>
        <v>0.08179478668374575</v>
      </c>
      <c r="D42" s="9">
        <f t="shared" si="5"/>
        <v>110929.74641942141</v>
      </c>
      <c r="E42" s="9">
        <f t="shared" si="6"/>
        <v>82499.42923296097</v>
      </c>
      <c r="F42" s="9">
        <f t="shared" si="7"/>
        <v>1875.6211572270695</v>
      </c>
      <c r="G42" s="9">
        <f t="shared" si="8"/>
        <v>6237.803415865012</v>
      </c>
      <c r="H42" s="4">
        <f t="shared" si="4"/>
        <v>0.2843031718646044</v>
      </c>
    </row>
    <row r="43" spans="1:8" ht="12.75">
      <c r="A43" s="1">
        <f>+xform!A46</f>
        <v>39962</v>
      </c>
      <c r="B43" s="10">
        <f>+xform!AE46</f>
        <v>-0.010769631949041764</v>
      </c>
      <c r="C43" s="10">
        <f>+xform!M46</f>
        <v>-0.00398623554776435</v>
      </c>
      <c r="D43" s="9">
        <f t="shared" si="5"/>
        <v>109735.0738782837</v>
      </c>
      <c r="E43" s="9">
        <f t="shared" si="6"/>
        <v>82170.56707548228</v>
      </c>
      <c r="F43" s="9">
        <f t="shared" si="7"/>
        <v>-1194.672541137712</v>
      </c>
      <c r="G43" s="9">
        <f t="shared" si="8"/>
        <v>-328.86215747869574</v>
      </c>
      <c r="H43" s="4">
        <f t="shared" si="4"/>
        <v>0.27564506802801414</v>
      </c>
    </row>
    <row r="44" spans="1:8" ht="12.75">
      <c r="A44" s="1">
        <f>+xform!A47</f>
        <v>39994</v>
      </c>
      <c r="B44" s="10">
        <f>+xform!AE47</f>
        <v>0.009878210266865894</v>
      </c>
      <c r="C44" s="10">
        <f>+xform!M47</f>
        <v>0.004191211912488302</v>
      </c>
      <c r="D44" s="9">
        <f t="shared" si="5"/>
        <v>110819.06001170346</v>
      </c>
      <c r="E44" s="9">
        <f t="shared" si="6"/>
        <v>82514.96133506496</v>
      </c>
      <c r="F44" s="9">
        <f t="shared" si="7"/>
        <v>1083.986133419763</v>
      </c>
      <c r="G44" s="9">
        <f t="shared" si="8"/>
        <v>344.3942595826811</v>
      </c>
      <c r="H44" s="4">
        <f t="shared" si="4"/>
        <v>0.2830409867663849</v>
      </c>
    </row>
    <row r="45" spans="1:8" ht="12.75">
      <c r="A45" s="1">
        <f>+xform!A48</f>
        <v>40025</v>
      </c>
      <c r="B45" s="10">
        <f>+xform!AE48</f>
        <v>0.03967070313320237</v>
      </c>
      <c r="C45" s="10">
        <f>+xform!M48</f>
        <v>0.05089102458192625</v>
      </c>
      <c r="D45" s="9">
        <f t="shared" si="5"/>
        <v>115215.3300429283</v>
      </c>
      <c r="E45" s="9">
        <f t="shared" si="6"/>
        <v>86714.23226074445</v>
      </c>
      <c r="F45" s="9">
        <f t="shared" si="7"/>
        <v>4396.270031224834</v>
      </c>
      <c r="G45" s="9">
        <f t="shared" si="8"/>
        <v>4199.2709256794915</v>
      </c>
      <c r="H45" s="4">
        <f t="shared" si="4"/>
        <v>0.2850109778218385</v>
      </c>
    </row>
    <row r="46" spans="1:8" ht="12.75">
      <c r="A46" s="1">
        <f>+xform!A49</f>
        <v>40056</v>
      </c>
      <c r="B46" s="10">
        <f>+xform!AE49</f>
        <v>0.0046042256562916165</v>
      </c>
      <c r="C46" s="10">
        <f>+xform!M49</f>
        <v>0.013049119490138204</v>
      </c>
      <c r="D46" s="9">
        <f t="shared" si="5"/>
        <v>115745.80742151006</v>
      </c>
      <c r="E46" s="9">
        <f t="shared" si="6"/>
        <v>87845.7766390105</v>
      </c>
      <c r="F46" s="9">
        <f t="shared" si="7"/>
        <v>530.477378581767</v>
      </c>
      <c r="G46" s="9">
        <f t="shared" si="8"/>
        <v>1131.544378266044</v>
      </c>
      <c r="H46" s="4">
        <f t="shared" si="4"/>
        <v>0.27900030782499563</v>
      </c>
    </row>
    <row r="47" spans="1:8" ht="12.75">
      <c r="A47" s="1">
        <f>+xform!A50</f>
        <v>40086</v>
      </c>
      <c r="B47" s="10">
        <f>+xform!AE50</f>
        <v>0.007063038979195262</v>
      </c>
      <c r="C47" s="10">
        <f>+xform!M50</f>
        <v>0.012183394674866153</v>
      </c>
      <c r="D47" s="9">
        <f t="shared" si="5"/>
        <v>116563.32457100661</v>
      </c>
      <c r="E47" s="9">
        <f t="shared" si="6"/>
        <v>88916.0364063237</v>
      </c>
      <c r="F47" s="9">
        <f t="shared" si="7"/>
        <v>817.5171494965471</v>
      </c>
      <c r="G47" s="9">
        <f t="shared" si="8"/>
        <v>1070.2597673132113</v>
      </c>
      <c r="H47" s="4">
        <f t="shared" si="4"/>
        <v>0.27647288164682915</v>
      </c>
    </row>
    <row r="48" spans="1:8" ht="12.75">
      <c r="A48" s="1">
        <f>+xform!A51</f>
        <v>40116</v>
      </c>
      <c r="B48" s="10">
        <f>+xform!AE51</f>
        <v>-0.009428161413392169</v>
      </c>
      <c r="C48" s="10">
        <f>+xform!M51</f>
        <v>-0.011136468272947364</v>
      </c>
      <c r="D48" s="9">
        <f t="shared" si="5"/>
        <v>115464.34673206953</v>
      </c>
      <c r="E48" s="9">
        <f t="shared" si="6"/>
        <v>87925.82578792845</v>
      </c>
      <c r="F48" s="9">
        <f t="shared" si="7"/>
        <v>-1098.9778389370767</v>
      </c>
      <c r="G48" s="9">
        <f t="shared" si="8"/>
        <v>-990.2106183952565</v>
      </c>
      <c r="H48" s="4">
        <f t="shared" si="4"/>
        <v>0.27538520944141087</v>
      </c>
    </row>
    <row r="49" spans="1:8" ht="12.75">
      <c r="A49" s="1">
        <f>+xform!A52</f>
        <v>40147</v>
      </c>
      <c r="B49" s="10">
        <f>+xform!AE52</f>
        <v>0.013979756078213014</v>
      </c>
      <c r="C49" s="10">
        <f>+xform!M52</f>
        <v>0.012468588663932011</v>
      </c>
      <c r="D49" s="9">
        <f t="shared" si="5"/>
        <v>117078.51013511409</v>
      </c>
      <c r="E49" s="9">
        <f t="shared" si="6"/>
        <v>89022.13674261468</v>
      </c>
      <c r="F49" s="9">
        <f t="shared" si="7"/>
        <v>1614.1634030445566</v>
      </c>
      <c r="G49" s="9">
        <f t="shared" si="8"/>
        <v>1096.3109546862252</v>
      </c>
      <c r="H49" s="4">
        <f t="shared" si="4"/>
        <v>0.28056373392499423</v>
      </c>
    </row>
    <row r="50" spans="1:8" ht="12.75">
      <c r="A50" s="1">
        <f>+xform!A53</f>
        <v>40177</v>
      </c>
      <c r="B50" s="10">
        <f>+xform!AE53</f>
        <v>0.04451928735287531</v>
      </c>
      <c r="C50" s="10">
        <f>+xform!M53</f>
        <v>0.04137210221373664</v>
      </c>
      <c r="D50" s="9">
        <f t="shared" si="5"/>
        <v>122290.76197066576</v>
      </c>
      <c r="E50" s="9">
        <f t="shared" si="6"/>
        <v>92705.16968321537</v>
      </c>
      <c r="F50" s="9">
        <f t="shared" si="7"/>
        <v>5212.251835551666</v>
      </c>
      <c r="G50" s="9">
        <f t="shared" si="8"/>
        <v>3683.032940600693</v>
      </c>
      <c r="H50" s="4">
        <f t="shared" si="4"/>
        <v>0.2958559228745038</v>
      </c>
    </row>
    <row r="51" spans="1:8" ht="12.75">
      <c r="A51" s="1">
        <f>+xform!A54</f>
        <v>40207</v>
      </c>
      <c r="B51" s="10">
        <f>+xform!AE54</f>
        <v>-0.002479219655204752</v>
      </c>
      <c r="C51" s="10">
        <f>+xform!M54</f>
        <v>-0.0051237004579050005</v>
      </c>
      <c r="D51" s="9">
        <f aca="true" t="shared" si="9" ref="D51:D80">+D50*(1+B51)</f>
        <v>121987.57630993813</v>
      </c>
      <c r="E51" s="9">
        <f aca="true" t="shared" si="10" ref="E51:E80">+E50*(1+C51)</f>
        <v>92230.17616285932</v>
      </c>
      <c r="F51" s="9">
        <f aca="true" t="shared" si="11" ref="F51:F80">+D51-D50</f>
        <v>-303.1856607276277</v>
      </c>
      <c r="G51" s="9">
        <f aca="true" t="shared" si="12" ref="G51:G80">+E51-E50</f>
        <v>-474.99352035604534</v>
      </c>
      <c r="H51" s="4">
        <f t="shared" si="4"/>
        <v>0.29757400147078805</v>
      </c>
    </row>
    <row r="52" spans="1:8" ht="12.75">
      <c r="A52" s="1">
        <f>+xform!A55</f>
        <v>40235</v>
      </c>
      <c r="B52" s="10">
        <f>+xform!AE55</f>
        <v>0.014209338891040701</v>
      </c>
      <c r="C52" s="10">
        <f>+xform!M55</f>
        <v>0.014739457662158272</v>
      </c>
      <c r="D52" s="9">
        <f t="shared" si="9"/>
        <v>123720.93912222273</v>
      </c>
      <c r="E52" s="9">
        <f t="shared" si="10"/>
        <v>93589.59893958518</v>
      </c>
      <c r="F52" s="9">
        <f t="shared" si="11"/>
        <v>1733.3628122845985</v>
      </c>
      <c r="G52" s="9">
        <f t="shared" si="12"/>
        <v>1359.4227767258562</v>
      </c>
      <c r="H52" s="4">
        <f t="shared" si="4"/>
        <v>0.30131340182637545</v>
      </c>
    </row>
    <row r="53" spans="1:8" ht="12.75">
      <c r="A53" s="1">
        <f>+xform!A56</f>
        <v>40268</v>
      </c>
      <c r="B53" s="10">
        <f>+xform!AE56</f>
        <v>0.04188017249848939</v>
      </c>
      <c r="C53" s="10">
        <f>+xform!M56</f>
        <v>0.04869663122438424</v>
      </c>
      <c r="D53" s="9">
        <f t="shared" si="9"/>
        <v>128902.39339433653</v>
      </c>
      <c r="E53" s="9">
        <f t="shared" si="10"/>
        <v>98147.09712558417</v>
      </c>
      <c r="F53" s="9">
        <f t="shared" si="11"/>
        <v>5181.454272113799</v>
      </c>
      <c r="G53" s="9">
        <f t="shared" si="12"/>
        <v>4557.498185998993</v>
      </c>
      <c r="H53" s="4">
        <f t="shared" si="4"/>
        <v>0.30755296268752363</v>
      </c>
    </row>
    <row r="54" spans="1:8" ht="12.75">
      <c r="A54" s="1">
        <f>+xform!A57</f>
        <v>40298</v>
      </c>
      <c r="B54" s="10">
        <f>+xform!AE57</f>
        <v>-0.005894675533904677</v>
      </c>
      <c r="C54" s="10">
        <f>+xform!M57</f>
        <v>0.009438488536182376</v>
      </c>
      <c r="D54" s="9">
        <f t="shared" si="9"/>
        <v>128142.55560973317</v>
      </c>
      <c r="E54" s="9">
        <f t="shared" si="10"/>
        <v>99073.45737666359</v>
      </c>
      <c r="F54" s="9">
        <f t="shared" si="11"/>
        <v>-759.8377846033545</v>
      </c>
      <c r="G54" s="9">
        <f t="shared" si="12"/>
        <v>926.3602510794153</v>
      </c>
      <c r="H54" s="4">
        <f t="shared" si="4"/>
        <v>0.2906909823306959</v>
      </c>
    </row>
    <row r="55" spans="1:8" ht="12.75">
      <c r="A55" s="1">
        <f>+xform!A58</f>
        <v>40329</v>
      </c>
      <c r="B55" s="10">
        <f>+xform!AE58</f>
        <v>0.0023172891673558047</v>
      </c>
      <c r="C55" s="10">
        <f>+xform!M58</f>
        <v>-0.015249647210785389</v>
      </c>
      <c r="D55" s="9">
        <f t="shared" si="9"/>
        <v>128439.49896572488</v>
      </c>
      <c r="E55" s="9">
        <f t="shared" si="10"/>
        <v>97562.62210371668</v>
      </c>
      <c r="F55" s="9">
        <f t="shared" si="11"/>
        <v>296.9433559917088</v>
      </c>
      <c r="G55" s="9">
        <f t="shared" si="12"/>
        <v>-1510.8352729469043</v>
      </c>
      <c r="H55" s="4">
        <f t="shared" si="4"/>
        <v>0.30876876862008207</v>
      </c>
    </row>
    <row r="56" spans="1:8" ht="12.75">
      <c r="A56" s="1">
        <f>+xform!A59</f>
        <v>40359</v>
      </c>
      <c r="B56" s="10">
        <f>+xform!AE59</f>
        <v>-0.010345845385323474</v>
      </c>
      <c r="C56" s="10">
        <f>+xform!M59</f>
        <v>-0.020975526149742418</v>
      </c>
      <c r="D56" s="9">
        <f t="shared" si="9"/>
        <v>127110.68376805708</v>
      </c>
      <c r="E56" s="9">
        <f t="shared" si="10"/>
        <v>95516.19477254273</v>
      </c>
      <c r="F56" s="9">
        <f t="shared" si="11"/>
        <v>-1328.8151976678055</v>
      </c>
      <c r="G56" s="9">
        <f t="shared" si="12"/>
        <v>-2046.4273311739526</v>
      </c>
      <c r="H56" s="4">
        <f t="shared" si="4"/>
        <v>0.31594488995514347</v>
      </c>
    </row>
    <row r="57" spans="1:8" ht="12.75">
      <c r="A57" s="1">
        <f>+xform!A60</f>
        <v>40389</v>
      </c>
      <c r="B57" s="10">
        <f>+xform!AE60</f>
        <v>0.010020349367617348</v>
      </c>
      <c r="C57" s="10">
        <f>+xform!M60</f>
        <v>0.01111040240358938</v>
      </c>
      <c r="D57" s="9">
        <f t="shared" si="9"/>
        <v>128384.37722776974</v>
      </c>
      <c r="E57" s="9">
        <f t="shared" si="10"/>
        <v>96577.41813252529</v>
      </c>
      <c r="F57" s="9">
        <f t="shared" si="11"/>
        <v>1273.6934597126674</v>
      </c>
      <c r="G57" s="9">
        <f t="shared" si="12"/>
        <v>1061.2233599825558</v>
      </c>
      <c r="H57" s="4">
        <f t="shared" si="4"/>
        <v>0.3180695909524446</v>
      </c>
    </row>
    <row r="58" spans="1:8" ht="12.75">
      <c r="A58" s="1">
        <f>+xform!A61</f>
        <v>40421</v>
      </c>
      <c r="B58" s="10">
        <f>+xform!AE61</f>
        <v>0.006535746438053439</v>
      </c>
      <c r="C58" s="10">
        <f>+xform!M61</f>
        <v>-0.00798979495496983</v>
      </c>
      <c r="D58" s="9">
        <f t="shared" si="9"/>
        <v>129223.46496393786</v>
      </c>
      <c r="E58" s="9">
        <f t="shared" si="10"/>
        <v>95805.78436436602</v>
      </c>
      <c r="F58" s="9">
        <f t="shared" si="11"/>
        <v>839.0877361681196</v>
      </c>
      <c r="G58" s="9">
        <f t="shared" si="12"/>
        <v>-771.6337681592704</v>
      </c>
      <c r="H58" s="4">
        <f t="shared" si="4"/>
        <v>0.3341768059957184</v>
      </c>
    </row>
    <row r="59" spans="1:8" ht="12.75">
      <c r="A59" s="1">
        <f>+xform!A62</f>
        <v>40451</v>
      </c>
      <c r="B59" s="10">
        <f>+xform!AE62</f>
        <v>0.005056352493658605</v>
      </c>
      <c r="C59" s="10">
        <f>+xform!M62</f>
        <v>0.009129223705463195</v>
      </c>
      <c r="D59" s="9">
        <f t="shared" si="9"/>
        <v>129876.86435324748</v>
      </c>
      <c r="E59" s="9">
        <f t="shared" si="10"/>
        <v>96680.41680210568</v>
      </c>
      <c r="F59" s="9">
        <f t="shared" si="11"/>
        <v>653.3993893096194</v>
      </c>
      <c r="G59" s="9">
        <f t="shared" si="12"/>
        <v>874.6324377396668</v>
      </c>
      <c r="H59" s="4">
        <f t="shared" si="4"/>
        <v>0.33196447551141794</v>
      </c>
    </row>
    <row r="60" spans="1:8" ht="12.75">
      <c r="A60" s="1">
        <f>+xform!A63</f>
        <v>40480</v>
      </c>
      <c r="B60" s="10">
        <f>+xform!AE63</f>
        <v>0.003620626467629412</v>
      </c>
      <c r="C60" s="10">
        <f>+xform!M63</f>
        <v>0.0065908629116173565</v>
      </c>
      <c r="D60" s="9">
        <f t="shared" si="9"/>
        <v>130347.09996585757</v>
      </c>
      <c r="E60" s="9">
        <f t="shared" si="10"/>
        <v>97317.62417548639</v>
      </c>
      <c r="F60" s="9">
        <f t="shared" si="11"/>
        <v>470.2356126100931</v>
      </c>
      <c r="G60" s="9">
        <f t="shared" si="12"/>
        <v>637.2073733807047</v>
      </c>
      <c r="H60" s="4">
        <f t="shared" si="4"/>
        <v>0.330294757903712</v>
      </c>
    </row>
    <row r="61" spans="1:8" ht="12.75">
      <c r="A61" s="1">
        <f>+xform!A64</f>
        <v>40512</v>
      </c>
      <c r="B61" s="10">
        <f>+xform!AE64</f>
        <v>0.025814810957787995</v>
      </c>
      <c r="C61" s="10">
        <f>+xform!M64</f>
        <v>0.015300569474640244</v>
      </c>
      <c r="D61" s="9">
        <f t="shared" si="9"/>
        <v>133711.9857103721</v>
      </c>
      <c r="E61" s="9">
        <f t="shared" si="10"/>
        <v>98806.63924529034</v>
      </c>
      <c r="F61" s="9">
        <f t="shared" si="11"/>
        <v>3364.885744514526</v>
      </c>
      <c r="G61" s="9">
        <f t="shared" si="12"/>
        <v>1489.0150698039506</v>
      </c>
      <c r="H61" s="4">
        <f t="shared" si="4"/>
        <v>0.34905346465081766</v>
      </c>
    </row>
    <row r="62" spans="1:8" ht="12.75">
      <c r="A62" s="1">
        <f>+xform!A65</f>
        <v>40542</v>
      </c>
      <c r="B62" s="10">
        <f>+xform!AE65</f>
        <v>0.008099195752568287</v>
      </c>
      <c r="C62" s="10">
        <f>+xform!M65</f>
        <v>0.029177213972516814</v>
      </c>
      <c r="D62" s="9">
        <f t="shared" si="9"/>
        <v>134794.94525710502</v>
      </c>
      <c r="E62" s="9">
        <f t="shared" si="10"/>
        <v>101689.54170045545</v>
      </c>
      <c r="F62" s="9">
        <f t="shared" si="11"/>
        <v>1082.95954673292</v>
      </c>
      <c r="G62" s="9">
        <f t="shared" si="12"/>
        <v>2882.902455165109</v>
      </c>
      <c r="H62" s="4">
        <f t="shared" si="4"/>
        <v>0.3310540355664957</v>
      </c>
    </row>
    <row r="63" spans="1:8" ht="12.75">
      <c r="A63" s="1">
        <f>+xform!A66</f>
        <v>40574</v>
      </c>
      <c r="B63" s="10">
        <f>+xform!AE66</f>
        <v>-0.005691358485805883</v>
      </c>
      <c r="C63" s="10">
        <f>+xform!M66</f>
        <v>-0.004687346857932206</v>
      </c>
      <c r="D63" s="9">
        <f t="shared" si="9"/>
        <v>134027.77890157225</v>
      </c>
      <c r="E63" s="9">
        <f t="shared" si="10"/>
        <v>101212.88754668125</v>
      </c>
      <c r="F63" s="9">
        <f t="shared" si="11"/>
        <v>-767.1663555327686</v>
      </c>
      <c r="G63" s="9">
        <f t="shared" si="12"/>
        <v>-476.6541537742014</v>
      </c>
      <c r="H63" s="4">
        <f t="shared" si="4"/>
        <v>0.32814891354890996</v>
      </c>
    </row>
    <row r="64" spans="1:8" ht="12.75">
      <c r="A64" s="1">
        <f>+xform!A67</f>
        <v>40602</v>
      </c>
      <c r="B64" s="10">
        <f>+xform!AE67</f>
        <v>0.011481877223211326</v>
      </c>
      <c r="C64" s="10">
        <f>+xform!M67</f>
        <v>0.01335744744414774</v>
      </c>
      <c r="D64" s="9">
        <f t="shared" si="9"/>
        <v>135566.6694034198</v>
      </c>
      <c r="E64" s="9">
        <f t="shared" si="10"/>
        <v>102564.83337275648</v>
      </c>
      <c r="F64" s="9">
        <f t="shared" si="11"/>
        <v>1538.8905018475489</v>
      </c>
      <c r="G64" s="9">
        <f t="shared" si="12"/>
        <v>1351.945826075229</v>
      </c>
      <c r="H64" s="4">
        <f t="shared" si="4"/>
        <v>0.3300183603066331</v>
      </c>
    </row>
    <row r="65" spans="1:8" ht="12.75">
      <c r="A65" s="1">
        <f>+xform!A68</f>
        <v>40633</v>
      </c>
      <c r="B65" s="10">
        <f>+xform!AE68</f>
        <v>-0.02446235781919799</v>
      </c>
      <c r="C65" s="10">
        <f>+xform!M68</f>
        <v>-0.02459171658021535</v>
      </c>
      <c r="D65" s="9">
        <f t="shared" si="9"/>
        <v>132250.38902811642</v>
      </c>
      <c r="E65" s="9">
        <f t="shared" si="10"/>
        <v>100042.58805935664</v>
      </c>
      <c r="F65" s="9">
        <f t="shared" si="11"/>
        <v>-3316.2803753033804</v>
      </c>
      <c r="G65" s="9">
        <f t="shared" si="12"/>
        <v>-2522.245313399835</v>
      </c>
      <c r="H65" s="4">
        <f t="shared" si="4"/>
        <v>0.3220780096875977</v>
      </c>
    </row>
    <row r="66" spans="1:8" ht="12.75">
      <c r="A66" s="1">
        <f>+xform!A69</f>
        <v>40662</v>
      </c>
      <c r="B66" s="10">
        <f>+xform!AE69</f>
        <v>-0.0027810023202885334</v>
      </c>
      <c r="C66" s="10">
        <f>+xform!M69</f>
        <v>-0.0027586910446176114</v>
      </c>
      <c r="D66" s="9">
        <f t="shared" si="9"/>
        <v>131882.60038937017</v>
      </c>
      <c r="E66" s="9">
        <f t="shared" si="10"/>
        <v>99766.60146759693</v>
      </c>
      <c r="F66" s="9">
        <f t="shared" si="11"/>
        <v>-367.7886387462495</v>
      </c>
      <c r="G66" s="9">
        <f t="shared" si="12"/>
        <v>-275.98659175970533</v>
      </c>
      <c r="H66" s="4">
        <f t="shared" si="4"/>
        <v>0.32115998921773226</v>
      </c>
    </row>
    <row r="67" spans="1:8" ht="12.75">
      <c r="A67" s="1">
        <f>+xform!A70</f>
        <v>40694</v>
      </c>
      <c r="B67" s="10">
        <f>+xform!AE70</f>
        <v>0.004294568453852988</v>
      </c>
      <c r="C67" s="10">
        <f>+xform!M70</f>
        <v>0.002511892618833023</v>
      </c>
      <c r="D67" s="9">
        <f t="shared" si="9"/>
        <v>132448.97924461446</v>
      </c>
      <c r="E67" s="9">
        <f t="shared" si="10"/>
        <v>100017.20445742944</v>
      </c>
      <c r="F67" s="9">
        <f t="shared" si="11"/>
        <v>566.3788552442857</v>
      </c>
      <c r="G67" s="9">
        <f t="shared" si="12"/>
        <v>250.60298983250686</v>
      </c>
      <c r="H67" s="4">
        <f t="shared" si="4"/>
        <v>0.3243177478718502</v>
      </c>
    </row>
    <row r="68" spans="1:8" ht="12.75">
      <c r="A68" s="1">
        <f>+xform!A71</f>
        <v>40724</v>
      </c>
      <c r="B68" s="10">
        <f>+xform!AE71</f>
        <v>-0.021057909250438822</v>
      </c>
      <c r="C68" s="10">
        <f>+xform!M71</f>
        <v>-0.013040434498545339</v>
      </c>
      <c r="D68" s="9">
        <f t="shared" si="9"/>
        <v>129659.88065936811</v>
      </c>
      <c r="E68" s="9">
        <f t="shared" si="10"/>
        <v>98712.93665397471</v>
      </c>
      <c r="F68" s="9">
        <f t="shared" si="11"/>
        <v>-2789.098585246349</v>
      </c>
      <c r="G68" s="9">
        <f t="shared" si="12"/>
        <v>-1304.267803454728</v>
      </c>
      <c r="H68" s="4">
        <f aca="true" t="shared" si="13" ref="H68:H85">+(D68/D$2-1)-(E68/E$2-1)</f>
        <v>0.30946944005393395</v>
      </c>
    </row>
    <row r="69" spans="1:8" ht="12.75">
      <c r="A69" s="1">
        <f>+xform!A72</f>
        <v>40753</v>
      </c>
      <c r="B69" s="10">
        <f>+xform!AE72</f>
        <v>-0.002674887775132733</v>
      </c>
      <c r="C69" s="10">
        <f>+xform!M72</f>
        <v>-0.002907634380599611</v>
      </c>
      <c r="D69" s="9">
        <f t="shared" si="9"/>
        <v>129313.0550296672</v>
      </c>
      <c r="E69" s="9">
        <f t="shared" si="10"/>
        <v>98425.91552554966</v>
      </c>
      <c r="F69" s="9">
        <f t="shared" si="11"/>
        <v>-346.8256297009066</v>
      </c>
      <c r="G69" s="9">
        <f t="shared" si="12"/>
        <v>-287.0211284250545</v>
      </c>
      <c r="H69" s="4">
        <f t="shared" si="13"/>
        <v>0.30887139504117533</v>
      </c>
    </row>
    <row r="70" spans="1:8" ht="12.75">
      <c r="A70" s="1">
        <f>+xform!A73</f>
        <v>40786</v>
      </c>
      <c r="B70" s="10">
        <f>+xform!AE73</f>
        <v>-0.015892300668793883</v>
      </c>
      <c r="C70" s="10">
        <f>+xform!M73</f>
        <v>-0.04354793895896114</v>
      </c>
      <c r="D70" s="9">
        <f t="shared" si="9"/>
        <v>127257.97307873543</v>
      </c>
      <c r="E70" s="9">
        <f t="shared" si="10"/>
        <v>94139.66976426316</v>
      </c>
      <c r="F70" s="9">
        <f t="shared" si="11"/>
        <v>-2055.081950931766</v>
      </c>
      <c r="G70" s="9">
        <f t="shared" si="12"/>
        <v>-4286.245761286496</v>
      </c>
      <c r="H70" s="4">
        <f t="shared" si="13"/>
        <v>0.33118303314472264</v>
      </c>
    </row>
    <row r="71" spans="1:8" ht="12.75">
      <c r="A71" s="1">
        <f>+xform!A74</f>
        <v>40816</v>
      </c>
      <c r="B71" s="10">
        <f>+xform!AE74</f>
        <v>-0.000153704272978894</v>
      </c>
      <c r="C71" s="10">
        <f>+xform!M74</f>
        <v>-0.006071517451159924</v>
      </c>
      <c r="D71" s="9">
        <f t="shared" si="9"/>
        <v>127238.4129845026</v>
      </c>
      <c r="E71" s="9">
        <f t="shared" si="10"/>
        <v>93568.099116443</v>
      </c>
      <c r="F71" s="9">
        <f t="shared" si="11"/>
        <v>-19.560094232831034</v>
      </c>
      <c r="G71" s="9">
        <f t="shared" si="12"/>
        <v>-571.570647820161</v>
      </c>
      <c r="H71" s="4">
        <f t="shared" si="13"/>
        <v>0.336703138680596</v>
      </c>
    </row>
    <row r="72" spans="1:8" ht="12.75">
      <c r="A72" s="1">
        <f>+xform!A75</f>
        <v>40847</v>
      </c>
      <c r="B72" s="10">
        <f>+xform!AE75</f>
        <v>0.007394540432188691</v>
      </c>
      <c r="C72" s="10">
        <f>+xform!M75</f>
        <v>0.03048547395304652</v>
      </c>
      <c r="D72" s="9">
        <f t="shared" si="9"/>
        <v>128179.28257384403</v>
      </c>
      <c r="E72" s="9">
        <f t="shared" si="10"/>
        <v>96420.5669648934</v>
      </c>
      <c r="F72" s="9">
        <f t="shared" si="11"/>
        <v>940.869589341426</v>
      </c>
      <c r="G72" s="9">
        <f t="shared" si="12"/>
        <v>2852.4678484503966</v>
      </c>
      <c r="H72" s="4">
        <f t="shared" si="13"/>
        <v>0.3175871560895064</v>
      </c>
    </row>
    <row r="73" spans="1:8" ht="12.75">
      <c r="A73" s="1">
        <f>+xform!A76</f>
        <v>40877</v>
      </c>
      <c r="B73" s="10">
        <f>+xform!AE76</f>
        <v>-0.029701019358714834</v>
      </c>
      <c r="C73" s="10">
        <f>+xform!M76</f>
        <v>-0.01814371400177852</v>
      </c>
      <c r="D73" s="9">
        <f t="shared" si="9"/>
        <v>124372.22722073211</v>
      </c>
      <c r="E73" s="9">
        <f t="shared" si="10"/>
        <v>94671.13977399304</v>
      </c>
      <c r="F73" s="9">
        <f t="shared" si="11"/>
        <v>-3807.055353111922</v>
      </c>
      <c r="G73" s="9">
        <f t="shared" si="12"/>
        <v>-1749.4271909003583</v>
      </c>
      <c r="H73" s="4">
        <f t="shared" si="13"/>
        <v>0.2970108744673907</v>
      </c>
    </row>
    <row r="74" spans="1:8" ht="12.75">
      <c r="A74" s="1">
        <f>+xform!A77</f>
        <v>40907</v>
      </c>
      <c r="B74" s="10">
        <f>+xform!AE77</f>
        <v>0.03115537848605565</v>
      </c>
      <c r="C74" s="10">
        <f>+xform!M77</f>
        <v>0.042671860602439486</v>
      </c>
      <c r="D74" s="9">
        <f t="shared" si="9"/>
        <v>128247.09103294773</v>
      </c>
      <c r="E74" s="9">
        <f t="shared" si="10"/>
        <v>98710.93345350293</v>
      </c>
      <c r="F74" s="9">
        <f t="shared" si="11"/>
        <v>3874.8638122156262</v>
      </c>
      <c r="G74" s="9">
        <f t="shared" si="12"/>
        <v>4039.793679509894</v>
      </c>
      <c r="H74" s="4">
        <f t="shared" si="13"/>
        <v>0.295361575794448</v>
      </c>
    </row>
    <row r="75" spans="1:8" ht="12.75">
      <c r="A75" s="1">
        <f>+xform!A78</f>
        <v>40939</v>
      </c>
      <c r="B75" s="10">
        <f>+xform!AE78</f>
        <v>0.013832006800092778</v>
      </c>
      <c r="C75" s="10">
        <f>+xform!M78</f>
        <v>0.028552989242358006</v>
      </c>
      <c r="D75" s="9">
        <f t="shared" si="9"/>
        <v>130021.00566820758</v>
      </c>
      <c r="E75" s="9">
        <f t="shared" si="10"/>
        <v>101529.42567450392</v>
      </c>
      <c r="F75" s="9">
        <f t="shared" si="11"/>
        <v>1773.9146352598473</v>
      </c>
      <c r="G75" s="9">
        <f t="shared" si="12"/>
        <v>2818.4922210009827</v>
      </c>
      <c r="H75" s="4">
        <f t="shared" si="13"/>
        <v>0.28491579993703664</v>
      </c>
    </row>
    <row r="76" spans="1:8" ht="12.75">
      <c r="A76" s="1">
        <f>+xform!A79</f>
        <v>40968</v>
      </c>
      <c r="B76" s="10">
        <f>+xform!AE79</f>
        <v>0.020236317005183004</v>
      </c>
      <c r="C76" s="10">
        <f>+xform!M79</f>
        <v>0.023149794972635585</v>
      </c>
      <c r="D76" s="9">
        <f t="shared" si="9"/>
        <v>132652.1519562421</v>
      </c>
      <c r="E76" s="9">
        <f t="shared" si="10"/>
        <v>103879.81106255813</v>
      </c>
      <c r="F76" s="9">
        <f t="shared" si="11"/>
        <v>2631.1462880345207</v>
      </c>
      <c r="G76" s="9">
        <f t="shared" si="12"/>
        <v>2350.3853880542156</v>
      </c>
      <c r="H76" s="4">
        <f t="shared" si="13"/>
        <v>0.2877234089368397</v>
      </c>
    </row>
    <row r="77" spans="1:8" ht="12.75">
      <c r="A77" s="1">
        <f>+xform!A80</f>
        <v>40998</v>
      </c>
      <c r="B77" s="10">
        <f>+xform!AE80</f>
        <v>0.002588456791409487</v>
      </c>
      <c r="C77" s="10">
        <f>+xform!M80</f>
        <v>0.008845909063235702</v>
      </c>
      <c r="D77" s="9">
        <f t="shared" si="9"/>
        <v>132995.5163198683</v>
      </c>
      <c r="E77" s="9">
        <f t="shared" si="10"/>
        <v>104798.72242472363</v>
      </c>
      <c r="F77" s="9">
        <f t="shared" si="11"/>
        <v>343.3643636261986</v>
      </c>
      <c r="G77" s="9">
        <f t="shared" si="12"/>
        <v>918.9113621654978</v>
      </c>
      <c r="H77" s="4">
        <f t="shared" si="13"/>
        <v>0.2819679389514467</v>
      </c>
    </row>
    <row r="78" spans="1:8" ht="12.75">
      <c r="A78" s="1">
        <f>+xform!A81</f>
        <v>41029</v>
      </c>
      <c r="B78" s="10">
        <f>+xform!AE81</f>
        <v>-0.004781510001057478</v>
      </c>
      <c r="C78" s="10">
        <f>+xform!M81</f>
        <v>-0.0052285276499678185</v>
      </c>
      <c r="D78" s="9">
        <f t="shared" si="9"/>
        <v>132359.59692848905</v>
      </c>
      <c r="E78" s="9">
        <f t="shared" si="10"/>
        <v>104250.77940684465</v>
      </c>
      <c r="F78" s="9">
        <f t="shared" si="11"/>
        <v>-635.9193913792551</v>
      </c>
      <c r="G78" s="9">
        <f t="shared" si="12"/>
        <v>-547.9430178789771</v>
      </c>
      <c r="H78" s="4">
        <f t="shared" si="13"/>
        <v>0.2810881752164438</v>
      </c>
    </row>
    <row r="79" spans="1:8" ht="12.75">
      <c r="A79" s="1">
        <f>+xform!A82</f>
        <v>41060</v>
      </c>
      <c r="B79" s="10">
        <f>+xform!AE82</f>
        <v>-0.021275565114055674</v>
      </c>
      <c r="C79" s="10">
        <f>+xform!M82</f>
        <v>-0.017239551498614666</v>
      </c>
      <c r="D79" s="9">
        <f t="shared" si="9"/>
        <v>129543.5717055668</v>
      </c>
      <c r="E79" s="9">
        <f t="shared" si="10"/>
        <v>102453.54272648964</v>
      </c>
      <c r="F79" s="9">
        <f t="shared" si="11"/>
        <v>-2816.0252229222388</v>
      </c>
      <c r="G79" s="9">
        <f t="shared" si="12"/>
        <v>-1797.2366803550103</v>
      </c>
      <c r="H79" s="4">
        <f t="shared" si="13"/>
        <v>0.27090028979077174</v>
      </c>
    </row>
    <row r="80" spans="1:8" ht="12.75">
      <c r="A80" s="1">
        <f>+xform!A83</f>
        <v>41089</v>
      </c>
      <c r="B80" s="10">
        <f>+xform!AE83</f>
        <v>0.011204527366108044</v>
      </c>
      <c r="C80" s="10">
        <f>+xform!M83</f>
        <v>0.015453442325565345</v>
      </c>
      <c r="D80" s="9">
        <f t="shared" si="9"/>
        <v>130995.04619984522</v>
      </c>
      <c r="E80" s="9">
        <f t="shared" si="10"/>
        <v>104036.80264006331</v>
      </c>
      <c r="F80" s="9">
        <f t="shared" si="11"/>
        <v>1451.4744942784164</v>
      </c>
      <c r="G80" s="9">
        <f t="shared" si="12"/>
        <v>1583.2599135736673</v>
      </c>
      <c r="H80" s="4">
        <f t="shared" si="13"/>
        <v>0.26958243559781914</v>
      </c>
    </row>
    <row r="81" spans="1:8" ht="12.75">
      <c r="A81" s="1">
        <f>+xform!A84</f>
        <v>41121</v>
      </c>
      <c r="B81" s="10">
        <f>+xform!AE84</f>
        <v>0.03530447431679</v>
      </c>
      <c r="C81" s="10">
        <f>+xform!M84</f>
        <v>0.03597315505942384</v>
      </c>
      <c r="D81" s="9">
        <f aca="true" t="shared" si="14" ref="D81:E83">+D80*(1+B81)</f>
        <v>135619.7574440344</v>
      </c>
      <c r="E81" s="9">
        <f t="shared" si="14"/>
        <v>107779.33467332098</v>
      </c>
      <c r="F81" s="9">
        <f aca="true" t="shared" si="15" ref="F81:G83">+D81-D80</f>
        <v>4624.711244189166</v>
      </c>
      <c r="G81" s="9">
        <f t="shared" si="15"/>
        <v>3742.5320332576666</v>
      </c>
      <c r="H81" s="4">
        <f t="shared" si="13"/>
        <v>0.27840422770713413</v>
      </c>
    </row>
    <row r="82" spans="1:8" ht="12.75">
      <c r="A82" s="1">
        <f>+xform!A85</f>
        <v>41152</v>
      </c>
      <c r="B82" s="10">
        <f>+xform!AE85</f>
        <v>0.008693573352676977</v>
      </c>
      <c r="C82" s="10">
        <f>+xform!M85</f>
        <v>0.0013176916673073302</v>
      </c>
      <c r="D82" s="9">
        <f t="shared" si="14"/>
        <v>136798.77775344637</v>
      </c>
      <c r="E82" s="9">
        <f t="shared" si="14"/>
        <v>107921.35460452792</v>
      </c>
      <c r="F82" s="9">
        <f t="shared" si="15"/>
        <v>1179.0203094119788</v>
      </c>
      <c r="G82" s="9">
        <f t="shared" si="15"/>
        <v>142.01993120694533</v>
      </c>
      <c r="H82" s="4">
        <f t="shared" si="13"/>
        <v>0.2887742314891846</v>
      </c>
    </row>
    <row r="83" spans="1:8" ht="12.75">
      <c r="A83" s="1">
        <f>+xform!A86</f>
        <v>41180</v>
      </c>
      <c r="B83" s="10">
        <f>+xform!AE86</f>
        <v>0.011795789384370281</v>
      </c>
      <c r="C83" s="10">
        <f>+xform!M86</f>
        <v>0.006065604801413138</v>
      </c>
      <c r="D83" s="9">
        <f t="shared" si="14"/>
        <v>138412.4273238653</v>
      </c>
      <c r="E83" s="9">
        <f t="shared" si="14"/>
        <v>108575.96289119216</v>
      </c>
      <c r="F83" s="9">
        <f t="shared" si="15"/>
        <v>1613.6495704189292</v>
      </c>
      <c r="G83" s="9">
        <f t="shared" si="15"/>
        <v>654.6082866642391</v>
      </c>
      <c r="H83" s="4">
        <f t="shared" si="13"/>
        <v>0.2983646443267314</v>
      </c>
    </row>
    <row r="84" spans="1:8" ht="12.75">
      <c r="A84" s="1">
        <f>+xform!A87</f>
        <v>41213</v>
      </c>
      <c r="B84" s="10">
        <f>+xform!AE87</f>
        <v>-0.008247911732610113</v>
      </c>
      <c r="C84" s="10">
        <f>+xform!M87</f>
        <v>-0.005609015583321607</v>
      </c>
      <c r="D84" s="9">
        <f aca="true" t="shared" si="16" ref="D84:E86">+D83*(1+B84)</f>
        <v>137270.81384060174</v>
      </c>
      <c r="E84" s="9">
        <f t="shared" si="16"/>
        <v>107966.95862336132</v>
      </c>
      <c r="F84" s="9">
        <f aca="true" t="shared" si="17" ref="F84:G86">+D84-D83</f>
        <v>-1141.613483263558</v>
      </c>
      <c r="G84" s="9">
        <f t="shared" si="17"/>
        <v>-609.0042678308382</v>
      </c>
      <c r="H84" s="4">
        <f t="shared" si="13"/>
        <v>0.29303855217240415</v>
      </c>
    </row>
    <row r="85" spans="1:8" ht="12.75">
      <c r="A85" s="1">
        <f>+xform!A88</f>
        <v>41243</v>
      </c>
      <c r="B85" s="10">
        <f>+xform!AE88</f>
        <v>0.00352195351021356</v>
      </c>
      <c r="C85" s="10">
        <f>+xform!M88</f>
        <v>0.007672537053263851</v>
      </c>
      <c r="D85" s="9">
        <f t="shared" si="16"/>
        <v>137754.2752652575</v>
      </c>
      <c r="E85" s="9">
        <f t="shared" si="16"/>
        <v>108795.33911392726</v>
      </c>
      <c r="F85" s="9">
        <f t="shared" si="17"/>
        <v>483.4614246557758</v>
      </c>
      <c r="G85" s="9">
        <f t="shared" si="17"/>
        <v>828.3804905659345</v>
      </c>
      <c r="H85" s="4">
        <f t="shared" si="13"/>
        <v>0.2895893615133027</v>
      </c>
    </row>
    <row r="86" spans="1:8" ht="12.75">
      <c r="A86" s="1">
        <f>+xform!A89</f>
        <v>41271</v>
      </c>
      <c r="B86" s="10">
        <f>+xform!AE89</f>
        <v>-0.0023773043012138566</v>
      </c>
      <c r="C86" s="10">
        <f>+xform!M89</f>
        <v>0.0003846395672575831</v>
      </c>
      <c r="D86" s="9">
        <f t="shared" si="16"/>
        <v>137426.79143415883</v>
      </c>
      <c r="E86" s="9">
        <f t="shared" si="16"/>
        <v>108837.18610608368</v>
      </c>
      <c r="F86" s="9">
        <f t="shared" si="17"/>
        <v>-327.48383109868155</v>
      </c>
      <c r="G86" s="9">
        <f t="shared" si="17"/>
        <v>41.846992156424676</v>
      </c>
      <c r="H86" s="4">
        <f aca="true" t="shared" si="18" ref="H86:H91">+(D86/D$2-1)-(E86/E$2-1)</f>
        <v>0.2858960532807515</v>
      </c>
    </row>
    <row r="87" spans="1:8" ht="12.75">
      <c r="A87" s="1">
        <f>+xform!A90</f>
        <v>41305</v>
      </c>
      <c r="B87" s="10">
        <f>+xform!AE90</f>
        <v>0.02020294800229676</v>
      </c>
      <c r="C87" s="10">
        <f>+xform!M90</f>
        <v>0.016037268566155838</v>
      </c>
      <c r="D87" s="9">
        <f aca="true" t="shared" si="19" ref="D87:E89">+D86*(1+B87)</f>
        <v>140203.2177556256</v>
      </c>
      <c r="E87" s="9">
        <f t="shared" si="19"/>
        <v>110582.63728965163</v>
      </c>
      <c r="F87" s="9">
        <f aca="true" t="shared" si="20" ref="F87:G89">+D87-D86</f>
        <v>2776.4263214667735</v>
      </c>
      <c r="G87" s="9">
        <f t="shared" si="20"/>
        <v>1745.451183567944</v>
      </c>
      <c r="H87" s="4">
        <f t="shared" si="18"/>
        <v>0.2962058046597398</v>
      </c>
    </row>
    <row r="88" spans="1:8" ht="12.75">
      <c r="A88" s="1">
        <f>+xform!A91</f>
        <v>41333</v>
      </c>
      <c r="B88" s="10">
        <f>+xform!AE91</f>
        <v>0.02070573920920237</v>
      </c>
      <c r="C88" s="10">
        <f>+xform!M91</f>
        <v>0.021595673368150478</v>
      </c>
      <c r="D88" s="9">
        <f t="shared" si="19"/>
        <v>143106.2290187646</v>
      </c>
      <c r="E88" s="9">
        <f t="shared" si="19"/>
        <v>112970.74380474759</v>
      </c>
      <c r="F88" s="9">
        <f t="shared" si="20"/>
        <v>2903.011263138993</v>
      </c>
      <c r="G88" s="9">
        <f t="shared" si="20"/>
        <v>2388.106515095962</v>
      </c>
      <c r="H88" s="4">
        <f t="shared" si="18"/>
        <v>0.3013548521401701</v>
      </c>
    </row>
    <row r="89" spans="1:8" ht="12.75">
      <c r="A89" s="1">
        <f>+xform!A92</f>
        <v>41361</v>
      </c>
      <c r="B89" s="10">
        <f>+xform!AE92</f>
        <v>0.04185022026431717</v>
      </c>
      <c r="C89" s="10">
        <f>+xform!M92</f>
        <v>0.026818368486601154</v>
      </c>
      <c r="D89" s="9">
        <f t="shared" si="19"/>
        <v>149095.2562243957</v>
      </c>
      <c r="E89" s="9">
        <f t="shared" si="19"/>
        <v>116000.43484030874</v>
      </c>
      <c r="F89" s="9">
        <f t="shared" si="20"/>
        <v>5989.027205631108</v>
      </c>
      <c r="G89" s="9">
        <f t="shared" si="20"/>
        <v>3029.691035561147</v>
      </c>
      <c r="H89" s="4">
        <f t="shared" si="18"/>
        <v>0.3309482138408697</v>
      </c>
    </row>
    <row r="90" spans="1:8" ht="12.75">
      <c r="A90" s="1">
        <f>+xform!A93</f>
        <v>41394</v>
      </c>
      <c r="B90" s="10">
        <f>+xform!AE93</f>
        <v>0.016481381784281816</v>
      </c>
      <c r="C90" s="10">
        <f>+xform!M93</f>
        <v>0.010620539534375228</v>
      </c>
      <c r="D90" s="9">
        <f aca="true" t="shared" si="21" ref="D90:E92">+D89*(1+B90)</f>
        <v>151552.5520644553</v>
      </c>
      <c r="E90" s="9">
        <f t="shared" si="21"/>
        <v>117232.42204453495</v>
      </c>
      <c r="F90" s="9">
        <f aca="true" t="shared" si="22" ref="F90:G92">+D90-D89</f>
        <v>2457.2958400595817</v>
      </c>
      <c r="G90" s="9">
        <f t="shared" si="22"/>
        <v>1231.987204226214</v>
      </c>
      <c r="H90" s="4">
        <f t="shared" si="18"/>
        <v>0.34320130019920336</v>
      </c>
    </row>
    <row r="91" spans="1:8" ht="12.75">
      <c r="A91" s="1">
        <f>+xform!A94</f>
        <v>41425</v>
      </c>
      <c r="B91" s="10">
        <f>+xform!AE94</f>
        <v>0.0061719528954487304</v>
      </c>
      <c r="C91" s="10">
        <f>+xform!M94</f>
        <v>0.006615285804856585</v>
      </c>
      <c r="D91" s="9">
        <f t="shared" si="21"/>
        <v>152487.92727698214</v>
      </c>
      <c r="E91" s="9">
        <f t="shared" si="21"/>
        <v>118007.9480219551</v>
      </c>
      <c r="F91" s="9">
        <f t="shared" si="22"/>
        <v>935.3752125268511</v>
      </c>
      <c r="G91" s="9">
        <f t="shared" si="22"/>
        <v>775.525977420155</v>
      </c>
      <c r="H91" s="4">
        <f t="shared" si="18"/>
        <v>0.3447997925502704</v>
      </c>
    </row>
    <row r="92" spans="1:8" ht="12.75">
      <c r="A92" s="1">
        <f>+xform!A95</f>
        <v>41455</v>
      </c>
      <c r="B92" s="10">
        <f>+xform!AE95</f>
        <v>-0.01766929706597869</v>
      </c>
      <c r="C92" s="10">
        <f>+xform!M95</f>
        <v>-0.02055376309959127</v>
      </c>
      <c r="D92" s="9">
        <f t="shared" si="21"/>
        <v>149793.5727909498</v>
      </c>
      <c r="E92" s="9">
        <f t="shared" si="21"/>
        <v>115582.44061444297</v>
      </c>
      <c r="F92" s="9">
        <f t="shared" si="22"/>
        <v>-2694.354486032331</v>
      </c>
      <c r="G92" s="9">
        <f t="shared" si="22"/>
        <v>-2425.5074075121374</v>
      </c>
      <c r="H92" s="4">
        <f aca="true" t="shared" si="23" ref="H92:H97">+(D92/D$2-1)-(E92/E$2-1)</f>
        <v>0.3421113217650684</v>
      </c>
    </row>
    <row r="93" spans="1:8" ht="12.75">
      <c r="A93" s="1">
        <f>+xform!A96</f>
        <v>41486</v>
      </c>
      <c r="B93" s="10">
        <f>+xform!AE96</f>
        <v>0.007991338602496468</v>
      </c>
      <c r="C93" s="10">
        <f>+xform!M96</f>
        <v>0.02129276550764174</v>
      </c>
      <c r="D93" s="9">
        <f aca="true" t="shared" si="24" ref="D93:E95">+D92*(1+B93)</f>
        <v>150990.6239516</v>
      </c>
      <c r="E93" s="9">
        <f t="shared" si="24"/>
        <v>118043.51041924724</v>
      </c>
      <c r="F93" s="9">
        <f aca="true" t="shared" si="25" ref="F93:G95">+D93-D92</f>
        <v>1197.0511606501823</v>
      </c>
      <c r="G93" s="9">
        <f t="shared" si="25"/>
        <v>2461.0698048042686</v>
      </c>
      <c r="H93" s="4">
        <f t="shared" si="23"/>
        <v>0.32947113532352756</v>
      </c>
    </row>
    <row r="94" spans="1:8" ht="12.75">
      <c r="A94" s="1">
        <f>+xform!A97</f>
        <v>41516</v>
      </c>
      <c r="B94" s="10">
        <f>+xform!AE97</f>
        <v>-0.008784497292221527</v>
      </c>
      <c r="C94" s="10">
        <f>+xform!M97</f>
        <v>-0.017045771686448243</v>
      </c>
      <c r="D94" s="9">
        <f t="shared" si="24"/>
        <v>149664.24722434633</v>
      </c>
      <c r="E94" s="9">
        <f t="shared" si="24"/>
        <v>116031.36769157388</v>
      </c>
      <c r="F94" s="9">
        <f t="shared" si="25"/>
        <v>-1326.3767272536643</v>
      </c>
      <c r="G94" s="9">
        <f t="shared" si="25"/>
        <v>-2012.1427276733593</v>
      </c>
      <c r="H94" s="4">
        <f t="shared" si="23"/>
        <v>0.33632879532772453</v>
      </c>
    </row>
    <row r="95" spans="1:8" ht="12.75">
      <c r="A95" s="1">
        <f>+xform!A98</f>
        <v>41547</v>
      </c>
      <c r="B95" s="10">
        <f>+xform!AE98</f>
        <v>0.01933298077142637</v>
      </c>
      <c r="C95" s="10">
        <f>+xform!M98</f>
        <v>0.017145535794171527</v>
      </c>
      <c r="D95" s="9">
        <f t="shared" si="24"/>
        <v>152557.70323810462</v>
      </c>
      <c r="E95" s="9">
        <f t="shared" si="24"/>
        <v>118020.78765957642</v>
      </c>
      <c r="F95" s="9">
        <f t="shared" si="25"/>
        <v>2893.4560137582885</v>
      </c>
      <c r="G95" s="9">
        <f t="shared" si="25"/>
        <v>1989.4199680025486</v>
      </c>
      <c r="H95" s="4">
        <f t="shared" si="23"/>
        <v>0.34536915578528204</v>
      </c>
    </row>
    <row r="96" spans="1:8" ht="12.75">
      <c r="A96" s="1">
        <f>+xform!A99</f>
        <v>41578</v>
      </c>
      <c r="B96" s="10">
        <f>+xform!AE99</f>
        <v>0.026952557155340257</v>
      </c>
      <c r="C96" s="10">
        <f>+xform!M99</f>
        <v>0.027314391992086115</v>
      </c>
      <c r="D96" s="9">
        <f aca="true" t="shared" si="26" ref="D96:E98">+D95*(1+B96)</f>
        <v>156669.52345411706</v>
      </c>
      <c r="E96" s="9">
        <f t="shared" si="26"/>
        <v>121244.45371692487</v>
      </c>
      <c r="F96" s="9">
        <f aca="true" t="shared" si="27" ref="F96:G98">+D96-D95</f>
        <v>4111.820216012449</v>
      </c>
      <c r="G96" s="9">
        <f t="shared" si="27"/>
        <v>3223.6660573484405</v>
      </c>
      <c r="H96" s="4">
        <f t="shared" si="23"/>
        <v>0.35425069737192194</v>
      </c>
    </row>
    <row r="97" spans="1:8" ht="12.75">
      <c r="A97" s="1">
        <f>+xform!A100</f>
        <v>41607</v>
      </c>
      <c r="B97" s="10">
        <f>+xform!AE100</f>
        <v>0.010296477797735123</v>
      </c>
      <c r="C97" s="10">
        <f>+xform!M100</f>
        <v>0.010499168333640573</v>
      </c>
      <c r="D97" s="9">
        <f t="shared" si="26"/>
        <v>158282.66772394412</v>
      </c>
      <c r="E97" s="9">
        <f t="shared" si="26"/>
        <v>122517.41964601916</v>
      </c>
      <c r="F97" s="9">
        <f t="shared" si="27"/>
        <v>1613.1442698270548</v>
      </c>
      <c r="G97" s="9">
        <f t="shared" si="27"/>
        <v>1272.9659290942946</v>
      </c>
      <c r="H97" s="4">
        <f t="shared" si="23"/>
        <v>0.3576524807792496</v>
      </c>
    </row>
    <row r="98" spans="1:8" ht="12.75">
      <c r="A98" s="1">
        <f>+xform!A101</f>
        <v>41638</v>
      </c>
      <c r="B98" s="10">
        <f>+xform!AE101</f>
        <v>-0.005847554746069567</v>
      </c>
      <c r="C98" s="10">
        <f>+xform!M101</f>
        <v>-0.007213528088826759</v>
      </c>
      <c r="D98" s="9">
        <f t="shared" si="26"/>
        <v>157357.10115907443</v>
      </c>
      <c r="E98" s="9">
        <f t="shared" si="26"/>
        <v>121633.63679803202</v>
      </c>
      <c r="F98" s="9">
        <f t="shared" si="27"/>
        <v>-925.5665648696886</v>
      </c>
      <c r="G98" s="9">
        <f t="shared" si="27"/>
        <v>-883.7828479871387</v>
      </c>
      <c r="H98" s="4">
        <f aca="true" t="shared" si="28" ref="H98:H103">+(D98/D$2-1)-(E98/E$2-1)</f>
        <v>0.3572346436104241</v>
      </c>
    </row>
    <row r="99" spans="1:8" ht="12.75">
      <c r="A99" s="1">
        <f>+xform!A102</f>
        <v>41670</v>
      </c>
      <c r="B99" s="10">
        <f>+xform!AE102</f>
        <v>-0.0017670019472010978</v>
      </c>
      <c r="C99" s="10">
        <f>+xform!M102</f>
        <v>0.00028694655438701346</v>
      </c>
      <c r="D99" s="9">
        <f aca="true" t="shared" si="29" ref="D99:E101">+D98*(1+B99)</f>
        <v>157079.0508549204</v>
      </c>
      <c r="E99" s="9">
        <f t="shared" si="29"/>
        <v>121668.5391510088</v>
      </c>
      <c r="F99" s="9">
        <f aca="true" t="shared" si="30" ref="F99:G101">+D99-D98</f>
        <v>-278.05030415402143</v>
      </c>
      <c r="G99" s="9">
        <f t="shared" si="30"/>
        <v>34.90235297677282</v>
      </c>
      <c r="H99" s="4">
        <f t="shared" si="28"/>
        <v>0.35410511703911607</v>
      </c>
    </row>
    <row r="100" spans="1:8" ht="12.75">
      <c r="A100" s="1">
        <f>+xform!A103</f>
        <v>41698</v>
      </c>
      <c r="B100" s="10">
        <f>+xform!AE103</f>
        <v>0.01464476618427173</v>
      </c>
      <c r="C100" s="10">
        <f>+xform!M103</f>
        <v>0.02192569253991523</v>
      </c>
      <c r="D100" s="9">
        <f t="shared" si="29"/>
        <v>159379.43682713804</v>
      </c>
      <c r="E100" s="9">
        <f t="shared" si="29"/>
        <v>124336.20613221444</v>
      </c>
      <c r="F100" s="9">
        <f t="shared" si="30"/>
        <v>2300.3859722176276</v>
      </c>
      <c r="G100" s="9">
        <f t="shared" si="30"/>
        <v>2667.66698120565</v>
      </c>
      <c r="H100" s="4">
        <f t="shared" si="28"/>
        <v>0.3504323069492361</v>
      </c>
    </row>
    <row r="101" spans="1:8" ht="12.75">
      <c r="A101" s="1">
        <f>+xform!A104</f>
        <v>41729</v>
      </c>
      <c r="B101" s="10">
        <f>+xform!AE104</f>
        <v>0.006654688075979237</v>
      </c>
      <c r="C101" s="10">
        <f>+xform!M104</f>
        <v>0.005065999861789305</v>
      </c>
      <c r="D101" s="9">
        <f t="shared" si="29"/>
        <v>160440.05726494789</v>
      </c>
      <c r="E101" s="9">
        <f t="shared" si="29"/>
        <v>124966.09333529563</v>
      </c>
      <c r="F101" s="9">
        <f t="shared" si="30"/>
        <v>1060.6204378098482</v>
      </c>
      <c r="G101" s="9">
        <f t="shared" si="30"/>
        <v>629.8872030811908</v>
      </c>
      <c r="H101" s="4">
        <f t="shared" si="28"/>
        <v>0.3547396392965225</v>
      </c>
    </row>
    <row r="102" spans="1:8" ht="12.75">
      <c r="A102" s="1">
        <f>+xform!A105</f>
        <v>41759</v>
      </c>
      <c r="B102" s="10">
        <f>+xform!AE105</f>
        <v>-0.004927683780667857</v>
      </c>
      <c r="C102" s="10">
        <f>+xform!M105</f>
        <v>-0.0020080825129692005</v>
      </c>
      <c r="D102" s="9">
        <f aca="true" t="shared" si="31" ref="D102:E104">+D101*(1+B102)</f>
        <v>159649.45939699397</v>
      </c>
      <c r="E102" s="9">
        <f t="shared" si="31"/>
        <v>124715.15110855494</v>
      </c>
      <c r="F102" s="9">
        <f aca="true" t="shared" si="32" ref="F102:G104">+D102-D101</f>
        <v>-790.5978679539112</v>
      </c>
      <c r="G102" s="9">
        <f t="shared" si="32"/>
        <v>-250.9422267406917</v>
      </c>
      <c r="H102" s="4">
        <f t="shared" si="28"/>
        <v>0.3493430828843904</v>
      </c>
    </row>
    <row r="103" spans="1:8" ht="12.75">
      <c r="A103" s="1">
        <f>+xform!A106</f>
        <v>41789</v>
      </c>
      <c r="B103" s="10">
        <f>+xform!AE106</f>
        <v>0.037819482496326495</v>
      </c>
      <c r="C103" s="10">
        <f>+xform!M106</f>
        <v>0.02952955171546241</v>
      </c>
      <c r="D103" s="9">
        <f t="shared" si="31"/>
        <v>165687.31933220656</v>
      </c>
      <c r="E103" s="9">
        <f t="shared" si="31"/>
        <v>128397.93361291672</v>
      </c>
      <c r="F103" s="9">
        <f t="shared" si="32"/>
        <v>6037.859935212589</v>
      </c>
      <c r="G103" s="9">
        <f t="shared" si="32"/>
        <v>3682.7825043617777</v>
      </c>
      <c r="H103" s="4">
        <f t="shared" si="28"/>
        <v>0.3728938571928986</v>
      </c>
    </row>
    <row r="104" spans="1:8" ht="12.75">
      <c r="A104" s="1">
        <f>+xform!A107</f>
        <v>41820</v>
      </c>
      <c r="B104" s="10">
        <f>+xform!AE107</f>
        <v>0.011812681534217273</v>
      </c>
      <c r="C104" s="10">
        <f>+xform!M107</f>
        <v>0.012388286620744671</v>
      </c>
      <c r="D104" s="9">
        <f t="shared" si="31"/>
        <v>167644.53086973607</v>
      </c>
      <c r="E104" s="9">
        <f t="shared" si="31"/>
        <v>129988.56401602489</v>
      </c>
      <c r="F104" s="9">
        <f t="shared" si="32"/>
        <v>1957.2115375295107</v>
      </c>
      <c r="G104" s="9">
        <f t="shared" si="32"/>
        <v>1590.6304031081672</v>
      </c>
      <c r="H104" s="4">
        <f aca="true" t="shared" si="33" ref="H104:H109">+(D104/D$2-1)-(E104/E$2-1)</f>
        <v>0.376559668537112</v>
      </c>
    </row>
    <row r="105" spans="1:8" ht="12.75">
      <c r="A105" s="1">
        <f>+xform!A108</f>
        <v>41851</v>
      </c>
      <c r="B105" s="10">
        <f>+xform!AE108</f>
        <v>0.008546622777573645</v>
      </c>
      <c r="C105" s="10">
        <f>+xform!M108</f>
        <v>0.008711704591278145</v>
      </c>
      <c r="D105" s="9">
        <f aca="true" t="shared" si="34" ref="D105:E107">+D104*(1+B105)</f>
        <v>169077.325435803</v>
      </c>
      <c r="E105" s="9">
        <f t="shared" si="34"/>
        <v>131120.98598597693</v>
      </c>
      <c r="F105" s="9">
        <f aca="true" t="shared" si="35" ref="F105:G107">+D105-D104</f>
        <v>1432.7945660669357</v>
      </c>
      <c r="G105" s="9">
        <f t="shared" si="35"/>
        <v>1132.4219699520472</v>
      </c>
      <c r="H105" s="4">
        <f t="shared" si="33"/>
        <v>0.3795633944982606</v>
      </c>
    </row>
    <row r="106" spans="1:8" ht="12.75">
      <c r="A106" s="1">
        <f>+xform!A109</f>
        <v>41880</v>
      </c>
      <c r="B106" s="10">
        <f>+xform!AE109</f>
        <v>0.032150591370981196</v>
      </c>
      <c r="C106" s="10">
        <f>+xform!M109</f>
        <v>0.022526473489376354</v>
      </c>
      <c r="D106" s="9">
        <f t="shared" si="34"/>
        <v>174513.26143598792</v>
      </c>
      <c r="E106" s="9">
        <f t="shared" si="34"/>
        <v>134074.67940069095</v>
      </c>
      <c r="F106" s="9">
        <f t="shared" si="35"/>
        <v>5435.936000184913</v>
      </c>
      <c r="G106" s="9">
        <f t="shared" si="35"/>
        <v>2953.6934147140128</v>
      </c>
      <c r="H106" s="4">
        <f t="shared" si="33"/>
        <v>0.40438582035296977</v>
      </c>
    </row>
    <row r="107" spans="1:8" ht="12.75">
      <c r="A107" s="1">
        <f>+xform!A110</f>
        <v>41912</v>
      </c>
      <c r="B107" s="10">
        <f>+xform!AE110</f>
        <v>0.008517664614755486</v>
      </c>
      <c r="C107" s="10">
        <f>+xform!M110</f>
        <v>0.011517436555101979</v>
      </c>
      <c r="D107" s="9">
        <f t="shared" si="34"/>
        <v>175999.7068677268</v>
      </c>
      <c r="E107" s="9">
        <f t="shared" si="34"/>
        <v>135618.87601433406</v>
      </c>
      <c r="F107" s="9">
        <f t="shared" si="35"/>
        <v>1486.4454317388881</v>
      </c>
      <c r="G107" s="9">
        <f t="shared" si="35"/>
        <v>1544.1966136431147</v>
      </c>
      <c r="H107" s="4">
        <f t="shared" si="33"/>
        <v>0.40380830853392746</v>
      </c>
    </row>
    <row r="108" spans="1:8" ht="12.75">
      <c r="A108" s="1">
        <f>+xform!A111</f>
        <v>41943</v>
      </c>
      <c r="B108" s="10">
        <f>+xform!AE111</f>
        <v>0.005231535244244092</v>
      </c>
      <c r="C108" s="10">
        <f>+xform!M111</f>
        <v>0.007002969870663755</v>
      </c>
      <c r="D108" s="9">
        <f aca="true" t="shared" si="36" ref="D108:E110">+D107*(1+B108)</f>
        <v>176920.45553718193</v>
      </c>
      <c r="E108" s="9">
        <f t="shared" si="36"/>
        <v>136568.61091695572</v>
      </c>
      <c r="F108" s="9">
        <f aca="true" t="shared" si="37" ref="F108:G110">+D108-D107</f>
        <v>920.7486694551189</v>
      </c>
      <c r="G108" s="9">
        <f t="shared" si="37"/>
        <v>949.7349026216543</v>
      </c>
      <c r="H108" s="4">
        <f t="shared" si="33"/>
        <v>0.40351844620226207</v>
      </c>
    </row>
    <row r="109" spans="1:8" ht="12.75">
      <c r="A109" s="1">
        <f>+xform!A112</f>
        <v>41973</v>
      </c>
      <c r="B109" s="10">
        <f>+xform!AE112</f>
        <v>0.017190193494768052</v>
      </c>
      <c r="C109" s="10">
        <f>+xform!M112</f>
        <v>0.018683341059154347</v>
      </c>
      <c r="D109" s="9">
        <f t="shared" si="36"/>
        <v>179961.75240104858</v>
      </c>
      <c r="E109" s="9">
        <f t="shared" si="36"/>
        <v>139120.16885269215</v>
      </c>
      <c r="F109" s="9">
        <f t="shared" si="37"/>
        <v>3041.29686386665</v>
      </c>
      <c r="G109" s="9">
        <f t="shared" si="37"/>
        <v>2551.557935736433</v>
      </c>
      <c r="H109" s="4">
        <f t="shared" si="33"/>
        <v>0.4084158354835643</v>
      </c>
    </row>
    <row r="110" spans="1:8" ht="12.75">
      <c r="A110" s="1">
        <f>+xform!A113</f>
        <v>42004</v>
      </c>
      <c r="B110" s="10">
        <f>+xform!AE113</f>
        <v>0.00987236995449352</v>
      </c>
      <c r="C110" s="10">
        <f>+xform!M113</f>
        <v>0.008940078169071363</v>
      </c>
      <c r="D110" s="9">
        <f t="shared" si="36"/>
        <v>181738.4013984107</v>
      </c>
      <c r="E110" s="9">
        <f t="shared" si="36"/>
        <v>140363.91403712964</v>
      </c>
      <c r="F110" s="9">
        <f t="shared" si="37"/>
        <v>1776.648997362121</v>
      </c>
      <c r="G110" s="9">
        <f t="shared" si="37"/>
        <v>1243.7451844374882</v>
      </c>
      <c r="H110" s="4">
        <f aca="true" t="shared" si="38" ref="H110:H115">+(D110/D$2-1)-(E110/E$2-1)</f>
        <v>0.41374487361281065</v>
      </c>
    </row>
    <row r="111" spans="1:8" ht="12.75">
      <c r="A111" s="1">
        <f>+xform!A114</f>
        <v>42035</v>
      </c>
      <c r="B111" s="10">
        <f>+xform!AE114</f>
        <v>0.026868484729549384</v>
      </c>
      <c r="C111" s="10">
        <f>+xform!M114</f>
        <v>0.03618187157852383</v>
      </c>
      <c r="D111" s="9">
        <f aca="true" t="shared" si="39" ref="D111:E113">+D110*(1+B111)</f>
        <v>186621.4368611566</v>
      </c>
      <c r="E111" s="9">
        <f t="shared" si="39"/>
        <v>145442.54314908</v>
      </c>
      <c r="F111" s="9">
        <f aca="true" t="shared" si="40" ref="F111:G113">+D111-D110</f>
        <v>4883.035462745902</v>
      </c>
      <c r="G111" s="9">
        <f t="shared" si="40"/>
        <v>5078.629111950373</v>
      </c>
      <c r="H111" s="4">
        <f t="shared" si="38"/>
        <v>0.4117889371207659</v>
      </c>
    </row>
    <row r="112" spans="1:8" ht="12.75">
      <c r="A112" s="1">
        <f>+xform!A115</f>
        <v>42062</v>
      </c>
      <c r="B112" s="10">
        <f>+xform!AE115</f>
        <v>0.01057235758782481</v>
      </c>
      <c r="C112" s="10">
        <f>+xform!M115</f>
        <v>0.039841558650600725</v>
      </c>
      <c r="D112" s="9">
        <f t="shared" si="39"/>
        <v>188594.4654252064</v>
      </c>
      <c r="E112" s="9">
        <f t="shared" si="39"/>
        <v>151237.2007622466</v>
      </c>
      <c r="F112" s="9">
        <f t="shared" si="40"/>
        <v>1973.0285640498041</v>
      </c>
      <c r="G112" s="9">
        <f t="shared" si="40"/>
        <v>5794.657613166579</v>
      </c>
      <c r="H112" s="4">
        <f t="shared" si="38"/>
        <v>0.3735726466295983</v>
      </c>
    </row>
    <row r="113" spans="1:8" ht="12.75">
      <c r="A113" s="1">
        <v>42094</v>
      </c>
      <c r="B113" s="10">
        <f>+xform!AE116</f>
        <v>0.010207255532869748</v>
      </c>
      <c r="C113" s="10">
        <f>+xform!M116</f>
        <v>0.019812739697577377</v>
      </c>
      <c r="D113" s="9">
        <f t="shared" si="39"/>
        <v>190519.49732588648</v>
      </c>
      <c r="E113" s="9">
        <f t="shared" si="39"/>
        <v>154233.62405353924</v>
      </c>
      <c r="F113" s="9">
        <f t="shared" si="40"/>
        <v>1925.031900680071</v>
      </c>
      <c r="G113" s="9">
        <f t="shared" si="40"/>
        <v>2996.4232912926527</v>
      </c>
      <c r="H113" s="4">
        <f t="shared" si="38"/>
        <v>0.36285873272347224</v>
      </c>
    </row>
    <row r="114" spans="1:8" ht="12.75">
      <c r="A114" s="1">
        <v>42124</v>
      </c>
      <c r="B114" s="10">
        <f>+xform!AE117</f>
        <v>-0.010623500989585758</v>
      </c>
      <c r="C114" s="10">
        <f>+xform!M117</f>
        <v>-0.013315784246996153</v>
      </c>
      <c r="D114" s="9">
        <f aca="true" t="shared" si="41" ref="D114:E116">+D113*(1+B114)</f>
        <v>188495.51325750953</v>
      </c>
      <c r="E114" s="9">
        <f t="shared" si="41"/>
        <v>152179.88239200998</v>
      </c>
      <c r="F114" s="9">
        <f aca="true" t="shared" si="42" ref="F114:G116">+D114-D113</f>
        <v>-2023.9840683769435</v>
      </c>
      <c r="G114" s="9">
        <f t="shared" si="42"/>
        <v>-2053.7416615292605</v>
      </c>
      <c r="H114" s="4">
        <f t="shared" si="38"/>
        <v>0.3631563086549954</v>
      </c>
    </row>
    <row r="115" spans="1:8" ht="12.75">
      <c r="A115" s="1">
        <v>42153</v>
      </c>
      <c r="B115" s="10">
        <f>+xform!AE118</f>
        <v>0.0010760898208575804</v>
      </c>
      <c r="C115" s="10">
        <f>+xform!M118</f>
        <v>0.007639911659229216</v>
      </c>
      <c r="D115" s="9">
        <f t="shared" si="41"/>
        <v>188698.35136060324</v>
      </c>
      <c r="E115" s="9">
        <f t="shared" si="41"/>
        <v>153342.52324979682</v>
      </c>
      <c r="F115" s="9">
        <f t="shared" si="42"/>
        <v>202.83810309370165</v>
      </c>
      <c r="G115" s="9">
        <f t="shared" si="42"/>
        <v>1162.6408577868424</v>
      </c>
      <c r="H115" s="4">
        <f t="shared" si="38"/>
        <v>0.3535582811080642</v>
      </c>
    </row>
    <row r="116" spans="1:8" ht="12.75">
      <c r="A116" s="1">
        <v>42185</v>
      </c>
      <c r="B116" s="10">
        <f>+xform!AE119</f>
        <v>-0.0190078597321741</v>
      </c>
      <c r="C116" s="10">
        <f>+xform!M119</f>
        <v>-0.030196178511081074</v>
      </c>
      <c r="D116" s="9">
        <f t="shared" si="41"/>
        <v>185111.5995662484</v>
      </c>
      <c r="E116" s="9">
        <f t="shared" si="41"/>
        <v>148712.16504440637</v>
      </c>
      <c r="F116" s="9">
        <f t="shared" si="42"/>
        <v>-3586.7517943548446</v>
      </c>
      <c r="G116" s="9">
        <f t="shared" si="42"/>
        <v>-4630.358205390454</v>
      </c>
      <c r="H116" s="4">
        <f aca="true" t="shared" si="43" ref="H116:H121">+(D116/D$2-1)-(E116/E$2-1)</f>
        <v>0.3639943452184202</v>
      </c>
    </row>
    <row r="117" spans="1:8" ht="12.75">
      <c r="A117" s="1">
        <v>42216</v>
      </c>
      <c r="B117" s="10">
        <f>+xform!AE120</f>
        <v>0.01610105743407951</v>
      </c>
      <c r="C117" s="10">
        <f>+xform!M120</f>
        <v>0.020029445917867015</v>
      </c>
      <c r="D117" s="9">
        <f aca="true" t="shared" si="44" ref="D117:E119">+D116*(1+B117)</f>
        <v>188092.09206257886</v>
      </c>
      <c r="E117" s="9">
        <f t="shared" si="44"/>
        <v>151690.7873114922</v>
      </c>
      <c r="F117" s="9">
        <f aca="true" t="shared" si="45" ref="F117:G119">+D117-D116</f>
        <v>2980.4924963304657</v>
      </c>
      <c r="G117" s="9">
        <f t="shared" si="45"/>
        <v>2978.622267085826</v>
      </c>
      <c r="H117" s="4">
        <f t="shared" si="43"/>
        <v>0.3640130475108667</v>
      </c>
    </row>
    <row r="118" spans="1:8" ht="12.75">
      <c r="A118" s="1">
        <v>42247</v>
      </c>
      <c r="B118" s="10">
        <f>+xform!AE121</f>
        <v>-0.028639816256452573</v>
      </c>
      <c r="C118" s="10">
        <f>+xform!M121</f>
        <v>-0.05253550576898084</v>
      </c>
      <c r="D118" s="9">
        <f t="shared" si="44"/>
        <v>182705.16910661483</v>
      </c>
      <c r="E118" s="9">
        <f t="shared" si="44"/>
        <v>143721.63507958807</v>
      </c>
      <c r="F118" s="9">
        <f t="shared" si="45"/>
        <v>-5386.922955964023</v>
      </c>
      <c r="G118" s="9">
        <f t="shared" si="45"/>
        <v>-7969.152231904125</v>
      </c>
      <c r="H118" s="4">
        <f t="shared" si="43"/>
        <v>0.38983534027026767</v>
      </c>
    </row>
    <row r="119" spans="1:8" ht="12.75">
      <c r="A119" s="1">
        <v>42277</v>
      </c>
      <c r="B119" s="10">
        <f>+xform!AE122</f>
        <v>0.009520787609534365</v>
      </c>
      <c r="C119" s="10">
        <f>+xform!M122</f>
        <v>-0.01901605639575521</v>
      </c>
      <c r="D119" s="9">
        <f t="shared" si="44"/>
        <v>184444.66621684298</v>
      </c>
      <c r="E119" s="9">
        <f t="shared" si="44"/>
        <v>140988.61636162447</v>
      </c>
      <c r="F119" s="9">
        <f t="shared" si="45"/>
        <v>1739.4971102281415</v>
      </c>
      <c r="G119" s="9">
        <f t="shared" si="45"/>
        <v>-2733.0187179635977</v>
      </c>
      <c r="H119" s="4">
        <f t="shared" si="43"/>
        <v>0.4345604985521849</v>
      </c>
    </row>
    <row r="120" spans="1:8" ht="12.75">
      <c r="A120" s="1">
        <v>42308</v>
      </c>
      <c r="B120" s="10">
        <f>+xform!AE123</f>
        <v>0.019095926774598475</v>
      </c>
      <c r="C120" s="10">
        <f>+xform!M123</f>
        <v>0.06131693926253398</v>
      </c>
      <c r="D120" s="9">
        <f aca="true" t="shared" si="46" ref="D120:E122">+D119*(1+B120)</f>
        <v>187966.80805688506</v>
      </c>
      <c r="E120" s="9">
        <f t="shared" si="46"/>
        <v>149633.6067877789</v>
      </c>
      <c r="F120" s="9">
        <f aca="true" t="shared" si="47" ref="F120:G122">+D120-D119</f>
        <v>3522.1418400420807</v>
      </c>
      <c r="G120" s="9">
        <f t="shared" si="47"/>
        <v>8644.990426154429</v>
      </c>
      <c r="H120" s="4">
        <f t="shared" si="43"/>
        <v>0.38333201269106154</v>
      </c>
    </row>
    <row r="121" spans="1:8" ht="12.75">
      <c r="A121" s="1">
        <v>42338</v>
      </c>
      <c r="B121" s="10">
        <f>+xform!AE124</f>
        <v>0.010612724656841706</v>
      </c>
      <c r="C121" s="10">
        <f>+xform!M124</f>
        <v>0.02639112883171406</v>
      </c>
      <c r="D121" s="9">
        <f t="shared" si="46"/>
        <v>189961.64803541818</v>
      </c>
      <c r="E121" s="9">
        <f t="shared" si="46"/>
        <v>153582.60658206922</v>
      </c>
      <c r="F121" s="9">
        <f t="shared" si="47"/>
        <v>1994.8399785331276</v>
      </c>
      <c r="G121" s="9">
        <f t="shared" si="47"/>
        <v>3948.9997942903137</v>
      </c>
      <c r="H121" s="4">
        <f t="shared" si="43"/>
        <v>0.3637904145334896</v>
      </c>
    </row>
    <row r="122" spans="1:8" ht="12.75">
      <c r="A122" s="1">
        <v>42368</v>
      </c>
      <c r="B122" s="10">
        <f>+xform!AE125</f>
        <v>-0.014626895875361923</v>
      </c>
      <c r="C122" s="10">
        <f>+xform!M125</f>
        <v>-0.029502244062866355</v>
      </c>
      <c r="D122" s="9">
        <f t="shared" si="46"/>
        <v>187183.09878929198</v>
      </c>
      <c r="E122" s="9">
        <f t="shared" si="46"/>
        <v>149051.57503887382</v>
      </c>
      <c r="F122" s="9">
        <f t="shared" si="47"/>
        <v>-2778.549246126204</v>
      </c>
      <c r="G122" s="9">
        <f t="shared" si="47"/>
        <v>-4531.031543195393</v>
      </c>
      <c r="H122" s="4">
        <f aca="true" t="shared" si="48" ref="H122:H127">+(D122/D$2-1)-(E122/E$2-1)</f>
        <v>0.3813152375041815</v>
      </c>
    </row>
    <row r="123" spans="1:8" ht="12.75">
      <c r="A123" s="1">
        <v>42399</v>
      </c>
      <c r="B123" s="10">
        <f>+xform!AE126</f>
        <v>-0.00030040053021767286</v>
      </c>
      <c r="C123" s="10">
        <f>+xform!M126</f>
        <v>-0.03683219267792225</v>
      </c>
      <c r="D123" s="9">
        <f aca="true" t="shared" si="49" ref="D123:E125">+D122*(1+B123)</f>
        <v>187126.8688871679</v>
      </c>
      <c r="E123" s="9">
        <f t="shared" si="49"/>
        <v>143561.67870809423</v>
      </c>
      <c r="F123" s="9">
        <f aca="true" t="shared" si="50" ref="F123:G125">+D123-D122</f>
        <v>-56.229902124090586</v>
      </c>
      <c r="G123" s="9">
        <f t="shared" si="50"/>
        <v>-5489.896330779593</v>
      </c>
      <c r="H123" s="4">
        <f t="shared" si="48"/>
        <v>0.43565190179073676</v>
      </c>
    </row>
    <row r="124" spans="1:8" ht="12.75">
      <c r="A124" s="1">
        <v>42429</v>
      </c>
      <c r="B124" s="10">
        <f>+xform!AE127</f>
        <v>0.00626592632817066</v>
      </c>
      <c r="C124" s="10">
        <f>+xform!M127</f>
        <v>0.0029768359512689635</v>
      </c>
      <c r="D124" s="9">
        <f t="shared" si="49"/>
        <v>188299.3920616361</v>
      </c>
      <c r="E124" s="9">
        <f t="shared" si="49"/>
        <v>143989.038274497</v>
      </c>
      <c r="F124" s="9">
        <f t="shared" si="50"/>
        <v>1172.5231744682242</v>
      </c>
      <c r="G124" s="9">
        <f t="shared" si="50"/>
        <v>427.3595664027671</v>
      </c>
      <c r="H124" s="4">
        <f t="shared" si="48"/>
        <v>0.443103537871391</v>
      </c>
    </row>
    <row r="125" spans="1:8" ht="12.75">
      <c r="A125" s="1">
        <v>42460</v>
      </c>
      <c r="B125" s="10">
        <f>+xform!AE128</f>
        <v>0.0057276513162046825</v>
      </c>
      <c r="C125" s="10">
        <f>+xform!M128</f>
        <v>0.007398344683582914</v>
      </c>
      <c r="D125" s="9">
        <f t="shared" si="49"/>
        <v>189377.90532241852</v>
      </c>
      <c r="E125" s="9">
        <f t="shared" si="49"/>
        <v>145054.3188103093</v>
      </c>
      <c r="F125" s="9">
        <f t="shared" si="50"/>
        <v>1078.5132607824053</v>
      </c>
      <c r="G125" s="9">
        <f t="shared" si="50"/>
        <v>1065.280535812315</v>
      </c>
      <c r="H125" s="4">
        <f t="shared" si="48"/>
        <v>0.44323586512109214</v>
      </c>
    </row>
    <row r="126" spans="1:8" ht="12.75">
      <c r="A126" s="1">
        <v>42490</v>
      </c>
      <c r="B126" s="10">
        <f>+xform!AE129</f>
        <v>-0.008266350370977255</v>
      </c>
      <c r="C126" s="10">
        <f>+xform!M129</f>
        <v>-0.0010781669861952394</v>
      </c>
      <c r="D126" s="9">
        <f aca="true" t="shared" si="51" ref="D126:E128">+D125*(1+B126)</f>
        <v>187812.44120450167</v>
      </c>
      <c r="E126" s="9">
        <f t="shared" si="51"/>
        <v>144897.926032563</v>
      </c>
      <c r="F126" s="9">
        <f aca="true" t="shared" si="52" ref="F126:G128">+D126-D125</f>
        <v>-1565.4641179168539</v>
      </c>
      <c r="G126" s="9">
        <f t="shared" si="52"/>
        <v>-156.39277774631046</v>
      </c>
      <c r="H126" s="4">
        <f t="shared" si="48"/>
        <v>0.4291451517193867</v>
      </c>
    </row>
    <row r="127" spans="1:8" ht="12.75">
      <c r="A127" s="1">
        <v>42521</v>
      </c>
      <c r="B127" s="10">
        <f>+xform!AE130</f>
        <v>0.023368819016528423</v>
      </c>
      <c r="C127" s="10">
        <f>+xform!M130</f>
        <v>0.027274520021592034</v>
      </c>
      <c r="D127" s="9">
        <f t="shared" si="51"/>
        <v>192201.39615206205</v>
      </c>
      <c r="E127" s="9">
        <f t="shared" si="51"/>
        <v>148849.9474172253</v>
      </c>
      <c r="F127" s="9">
        <f t="shared" si="52"/>
        <v>4388.954947560385</v>
      </c>
      <c r="G127" s="9">
        <f t="shared" si="52"/>
        <v>3952.0213846623083</v>
      </c>
      <c r="H127" s="4">
        <f t="shared" si="48"/>
        <v>0.4335144873483674</v>
      </c>
    </row>
    <row r="128" spans="1:8" ht="12.75">
      <c r="A128" s="1">
        <v>42551</v>
      </c>
      <c r="B128" s="10">
        <f>+xform!AE131</f>
        <v>-0.00033900098895365584</v>
      </c>
      <c r="C128" s="10">
        <f>+xform!M131</f>
        <v>-0.008615761594444327</v>
      </c>
      <c r="D128" s="9">
        <f t="shared" si="51"/>
        <v>192136.23968868822</v>
      </c>
      <c r="E128" s="9">
        <f t="shared" si="51"/>
        <v>147567.49175693293</v>
      </c>
      <c r="F128" s="9">
        <f t="shared" si="52"/>
        <v>-65.15646337383077</v>
      </c>
      <c r="G128" s="9">
        <f t="shared" si="52"/>
        <v>-1282.455660292384</v>
      </c>
      <c r="H128" s="4">
        <f aca="true" t="shared" si="53" ref="H128:H133">+(D128/D$2-1)-(E128/E$2-1)</f>
        <v>0.4456874793175529</v>
      </c>
    </row>
    <row r="129" spans="1:8" ht="12.75">
      <c r="A129" s="1">
        <v>42582</v>
      </c>
      <c r="B129" s="10">
        <f>+xform!AE132</f>
        <v>0.020779765908835665</v>
      </c>
      <c r="C129" s="10">
        <f>+xform!M132</f>
        <v>0.025762626312494083</v>
      </c>
      <c r="D129" s="9">
        <f aca="true" t="shared" si="54" ref="D129:E131">+D128*(1+B129)</f>
        <v>196128.78577202308</v>
      </c>
      <c r="E129" s="9">
        <f t="shared" si="54"/>
        <v>151369.21790293886</v>
      </c>
      <c r="F129" s="9">
        <f aca="true" t="shared" si="55" ref="F129:G131">+D129-D128</f>
        <v>3992.5460833348625</v>
      </c>
      <c r="G129" s="9">
        <f t="shared" si="55"/>
        <v>3801.726146005938</v>
      </c>
      <c r="H129" s="4">
        <f t="shared" si="53"/>
        <v>0.44759567869084216</v>
      </c>
    </row>
    <row r="130" spans="1:8" ht="12.75">
      <c r="A130" s="1">
        <v>42613</v>
      </c>
      <c r="B130" s="10">
        <f>+xform!AE133</f>
        <v>-0.0012280007095409255</v>
      </c>
      <c r="C130" s="10">
        <f>+xform!M133</f>
        <v>0.0014494464180161868</v>
      </c>
      <c r="D130" s="9">
        <f t="shared" si="54"/>
        <v>195887.93948393365</v>
      </c>
      <c r="E130" s="9">
        <f t="shared" si="54"/>
        <v>151588.6194736262</v>
      </c>
      <c r="F130" s="9">
        <f t="shared" si="55"/>
        <v>-240.8462880894367</v>
      </c>
      <c r="G130" s="9">
        <f t="shared" si="55"/>
        <v>219.40157068733242</v>
      </c>
      <c r="H130" s="4">
        <f t="shared" si="53"/>
        <v>0.4429932001030743</v>
      </c>
    </row>
    <row r="131" spans="1:8" ht="12.75">
      <c r="A131" s="1">
        <v>42643</v>
      </c>
      <c r="B131" s="10">
        <f>+xform!AE134</f>
        <v>-0.003810975609756073</v>
      </c>
      <c r="C131" s="10">
        <f>+xform!M134</f>
        <v>-0.0016695438101392399</v>
      </c>
      <c r="D131" s="9">
        <f t="shared" si="54"/>
        <v>195141.415324315</v>
      </c>
      <c r="E131" s="9">
        <f t="shared" si="54"/>
        <v>151335.53563229644</v>
      </c>
      <c r="F131" s="9">
        <f t="shared" si="55"/>
        <v>-746.5241596186534</v>
      </c>
      <c r="G131" s="9">
        <f t="shared" si="55"/>
        <v>-253.08384132976062</v>
      </c>
      <c r="H131" s="4">
        <f t="shared" si="53"/>
        <v>0.4380587969201857</v>
      </c>
    </row>
    <row r="132" spans="1:8" ht="12.75">
      <c r="A132" s="1">
        <v>42673</v>
      </c>
      <c r="B132" s="10">
        <f>+xform!AE135</f>
        <v>0.0050497322111708876</v>
      </c>
      <c r="C132" s="10">
        <f>+xform!M135</f>
        <v>-0.0021632591845495487</v>
      </c>
      <c r="D132" s="9">
        <f aca="true" t="shared" si="56" ref="D132:E134">+D131*(1+B132)</f>
        <v>196126.82721501167</v>
      </c>
      <c r="E132" s="9">
        <f t="shared" si="56"/>
        <v>151008.15764489115</v>
      </c>
      <c r="F132" s="9">
        <f aca="true" t="shared" si="57" ref="F132:G134">+D132-D131</f>
        <v>985.411890696676</v>
      </c>
      <c r="G132" s="9">
        <f t="shared" si="57"/>
        <v>-327.37798740528524</v>
      </c>
      <c r="H132" s="4">
        <f t="shared" si="53"/>
        <v>0.4511866957012052</v>
      </c>
    </row>
    <row r="133" spans="1:8" ht="12.75">
      <c r="A133" s="1">
        <v>42704</v>
      </c>
      <c r="B133" s="10">
        <f>+xform!AE136</f>
        <v>0.04733977231941908</v>
      </c>
      <c r="C133" s="10">
        <f>+xform!M136</f>
        <v>0.028891841681195726</v>
      </c>
      <c r="D133" s="9">
        <f t="shared" si="56"/>
        <v>205411.42656110038</v>
      </c>
      <c r="E133" s="9">
        <f t="shared" si="56"/>
        <v>155371.06142813637</v>
      </c>
      <c r="F133" s="9">
        <f t="shared" si="57"/>
        <v>9284.599346088711</v>
      </c>
      <c r="G133" s="9">
        <f t="shared" si="57"/>
        <v>4362.903783245216</v>
      </c>
      <c r="H133" s="4">
        <f t="shared" si="53"/>
        <v>0.5004036513296399</v>
      </c>
    </row>
    <row r="134" spans="1:8" ht="12.75">
      <c r="A134" s="1">
        <v>42735</v>
      </c>
      <c r="B134" s="10">
        <f>+xform!AE137</f>
        <v>0.0073355513076396595</v>
      </c>
      <c r="C134" s="10">
        <f>+xform!M137</f>
        <v>0.014227999551971715</v>
      </c>
      <c r="D134" s="9">
        <f t="shared" si="56"/>
        <v>206918.23261981478</v>
      </c>
      <c r="E134" s="9">
        <f t="shared" si="56"/>
        <v>157581.68082052525</v>
      </c>
      <c r="F134" s="9">
        <f t="shared" si="57"/>
        <v>1506.8060587143991</v>
      </c>
      <c r="G134" s="9">
        <f t="shared" si="57"/>
        <v>2210.6193923888786</v>
      </c>
      <c r="H134" s="4">
        <f aca="true" t="shared" si="58" ref="H134:H139">+(D134/D$2-1)-(E134/E$2-1)</f>
        <v>0.4933655179928953</v>
      </c>
    </row>
    <row r="135" spans="1:8" ht="12.75">
      <c r="A135" s="1">
        <v>42766</v>
      </c>
      <c r="B135" s="10">
        <f>+xform!AE138</f>
        <v>-0.015426464333008906</v>
      </c>
      <c r="C135" s="10">
        <f>+xform!M138</f>
        <v>-0.0018420757486481642</v>
      </c>
      <c r="D135" s="9">
        <f aca="true" t="shared" si="59" ref="D135:E137">+D134*(1+B135)</f>
        <v>203726.21588445597</v>
      </c>
      <c r="E135" s="9">
        <f t="shared" si="59"/>
        <v>157291.40342785453</v>
      </c>
      <c r="F135" s="9">
        <f aca="true" t="shared" si="60" ref="F135:G137">+D135-D134</f>
        <v>-3192.016735358804</v>
      </c>
      <c r="G135" s="9">
        <f t="shared" si="60"/>
        <v>-290.2773926707159</v>
      </c>
      <c r="H135" s="4">
        <f t="shared" si="58"/>
        <v>0.4643481245660146</v>
      </c>
    </row>
    <row r="136" spans="1:8" ht="12.75">
      <c r="A136" s="1">
        <v>42794</v>
      </c>
      <c r="B136" s="10">
        <f>+xform!AE139</f>
        <v>0.02305332316834795</v>
      </c>
      <c r="C136" s="10">
        <f>+xform!M139</f>
        <v>0.02678932851649676</v>
      </c>
      <c r="D136" s="9">
        <f t="shared" si="59"/>
        <v>208422.78217710493</v>
      </c>
      <c r="E136" s="9">
        <f t="shared" si="59"/>
        <v>161505.13450710417</v>
      </c>
      <c r="F136" s="9">
        <f t="shared" si="60"/>
        <v>4696.56629264896</v>
      </c>
      <c r="G136" s="9">
        <f t="shared" si="60"/>
        <v>4213.731079249643</v>
      </c>
      <c r="H136" s="4">
        <f t="shared" si="58"/>
        <v>0.4691764767000075</v>
      </c>
    </row>
    <row r="137" spans="1:8" ht="12.75">
      <c r="A137" s="1">
        <v>42825</v>
      </c>
      <c r="B137" s="10">
        <f>+xform!AE140</f>
        <v>-0.002212075641800096</v>
      </c>
      <c r="C137" s="10">
        <f>+xform!M140</f>
        <v>-0.0005427411448235109</v>
      </c>
      <c r="D137" s="9">
        <f t="shared" si="59"/>
        <v>207961.73521745476</v>
      </c>
      <c r="E137" s="9">
        <f t="shared" si="59"/>
        <v>161417.4790255069</v>
      </c>
      <c r="F137" s="9">
        <f t="shared" si="60"/>
        <v>-461.0469596501789</v>
      </c>
      <c r="G137" s="9">
        <f t="shared" si="60"/>
        <v>-87.65548159726313</v>
      </c>
      <c r="H137" s="4">
        <f t="shared" si="58"/>
        <v>0.4654425619194784</v>
      </c>
    </row>
    <row r="138" spans="1:8" ht="12.75">
      <c r="A138" s="1">
        <v>42855</v>
      </c>
      <c r="B138" s="10">
        <f>+xform!AE141</f>
        <v>-0.0033593908638152887</v>
      </c>
      <c r="C138" s="10">
        <f>+xform!M141</f>
        <v>-0.0018354946041987171</v>
      </c>
      <c r="D138" s="9">
        <f aca="true" t="shared" si="61" ref="D138:E140">+D137*(1+B138)</f>
        <v>207263.11046414205</v>
      </c>
      <c r="E138" s="9">
        <f t="shared" si="61"/>
        <v>161121.1981137322</v>
      </c>
      <c r="F138" s="9">
        <f aca="true" t="shared" si="62" ref="F138:G140">+D138-D137</f>
        <v>-698.6247533127025</v>
      </c>
      <c r="G138" s="9">
        <f t="shared" si="62"/>
        <v>-296.2809117746947</v>
      </c>
      <c r="H138" s="4">
        <f t="shared" si="58"/>
        <v>0.4614191235040985</v>
      </c>
    </row>
    <row r="139" spans="1:8" ht="12.75">
      <c r="A139" s="1">
        <v>42886</v>
      </c>
      <c r="B139" s="10">
        <f>+xform!AE142</f>
        <v>-0.007228625911999841</v>
      </c>
      <c r="C139" s="10">
        <f>+xform!M142</f>
        <v>-0.005172172760315252</v>
      </c>
      <c r="D139" s="9">
        <f t="shared" si="61"/>
        <v>205764.8829732393</v>
      </c>
      <c r="E139" s="9">
        <f t="shared" si="61"/>
        <v>160287.851441739</v>
      </c>
      <c r="F139" s="9">
        <f t="shared" si="62"/>
        <v>-1498.227490902762</v>
      </c>
      <c r="G139" s="9">
        <f t="shared" si="62"/>
        <v>-833.3466719932039</v>
      </c>
      <c r="H139" s="4">
        <f t="shared" si="58"/>
        <v>0.4547703153150029</v>
      </c>
    </row>
    <row r="140" spans="1:8" ht="12.75">
      <c r="A140" s="1">
        <v>42916</v>
      </c>
      <c r="B140" s="10">
        <f>+xform!AE143</f>
        <v>-0.018436984039625792</v>
      </c>
      <c r="C140" s="10">
        <f>+xform!M143</f>
        <v>-0.01285432102452767</v>
      </c>
      <c r="D140" s="9">
        <f t="shared" si="61"/>
        <v>201971.1991099462</v>
      </c>
      <c r="E140" s="9">
        <f t="shared" si="61"/>
        <v>158227.4599429751</v>
      </c>
      <c r="F140" s="9">
        <f t="shared" si="62"/>
        <v>-3793.6838632930885</v>
      </c>
      <c r="G140" s="9">
        <f t="shared" si="62"/>
        <v>-2060.3914987639</v>
      </c>
      <c r="H140" s="4">
        <f aca="true" t="shared" si="63" ref="H140:H145">+(D140/D$2-1)-(E140/E$2-1)</f>
        <v>0.43743739166971096</v>
      </c>
    </row>
    <row r="141" spans="1:8" ht="12.75">
      <c r="A141" s="1">
        <v>42947</v>
      </c>
      <c r="B141" s="10">
        <f>+xform!AE144</f>
        <v>-0.007569386038688064</v>
      </c>
      <c r="C141" s="10">
        <f>+xform!M144</f>
        <v>-0.003774956703804477</v>
      </c>
      <c r="D141" s="9">
        <f aca="true" t="shared" si="64" ref="D141:E143">+D140*(1+B141)</f>
        <v>200442.4011351863</v>
      </c>
      <c r="E141" s="9">
        <f t="shared" si="64"/>
        <v>157630.1581323374</v>
      </c>
      <c r="F141" s="9">
        <f aca="true" t="shared" si="65" ref="F141:G143">+D141-D140</f>
        <v>-1528.7979747599165</v>
      </c>
      <c r="G141" s="9">
        <f t="shared" si="65"/>
        <v>-597.3018106376985</v>
      </c>
      <c r="H141" s="4">
        <f t="shared" si="63"/>
        <v>0.4281224300284887</v>
      </c>
    </row>
    <row r="142" spans="1:8" ht="12.75">
      <c r="A142" s="1">
        <v>42978</v>
      </c>
      <c r="B142" s="10">
        <f>+xform!AE145</f>
        <v>-0.0011323111942393837</v>
      </c>
      <c r="C142" s="10">
        <f>+xform!M145</f>
        <v>-0.0026866037042367675</v>
      </c>
      <c r="D142" s="9">
        <f t="shared" si="64"/>
        <v>200215.4379605807</v>
      </c>
      <c r="E142" s="9">
        <f t="shared" si="64"/>
        <v>157206.66836559965</v>
      </c>
      <c r="F142" s="9">
        <f t="shared" si="65"/>
        <v>-226.96317460559658</v>
      </c>
      <c r="G142" s="9">
        <f t="shared" si="65"/>
        <v>-423.48976673776633</v>
      </c>
      <c r="H142" s="4">
        <f t="shared" si="63"/>
        <v>0.43008769594981033</v>
      </c>
    </row>
    <row r="143" spans="1:8" ht="12.75">
      <c r="A143" s="1">
        <v>43008</v>
      </c>
      <c r="B143" s="10">
        <f>+xform!AE146</f>
        <v>0.012946289959479752</v>
      </c>
      <c r="C143" s="10">
        <f>+xform!M146</f>
        <v>0.013047741326994386</v>
      </c>
      <c r="D143" s="9">
        <f t="shared" si="64"/>
        <v>202807.48507478257</v>
      </c>
      <c r="E143" s="9">
        <f t="shared" si="64"/>
        <v>159257.8603093126</v>
      </c>
      <c r="F143" s="9">
        <f t="shared" si="65"/>
        <v>2592.0471142018796</v>
      </c>
      <c r="G143" s="9">
        <f t="shared" si="65"/>
        <v>2051.19194371294</v>
      </c>
      <c r="H143" s="4">
        <f t="shared" si="63"/>
        <v>0.43549624765469974</v>
      </c>
    </row>
    <row r="144" spans="1:8" ht="12.75">
      <c r="A144" s="1">
        <v>43039</v>
      </c>
      <c r="B144" s="10">
        <f>+xform!AE147</f>
        <v>0.03491925396739583</v>
      </c>
      <c r="C144" s="10">
        <f>+xform!M147</f>
        <v>0.024866005919027545</v>
      </c>
      <c r="D144" s="9">
        <f aca="true" t="shared" si="66" ref="D144:E146">+D143*(1+B144)</f>
        <v>209889.37115259777</v>
      </c>
      <c r="E144" s="9">
        <f t="shared" si="66"/>
        <v>163217.9672064156</v>
      </c>
      <c r="F144" s="9">
        <f aca="true" t="shared" si="67" ref="F144:G146">+D144-D143</f>
        <v>7081.886077815201</v>
      </c>
      <c r="G144" s="9">
        <f t="shared" si="67"/>
        <v>3960.106897103018</v>
      </c>
      <c r="H144" s="4">
        <f t="shared" si="63"/>
        <v>0.46671403946182166</v>
      </c>
    </row>
    <row r="145" spans="1:8" ht="12.75">
      <c r="A145" s="1">
        <v>43069</v>
      </c>
      <c r="B145" s="10">
        <f>+xform!AE148</f>
        <v>0.0003814959209637052</v>
      </c>
      <c r="C145" s="10">
        <f>+xform!M148</f>
        <v>-0.0009888250029134848</v>
      </c>
      <c r="D145" s="9">
        <f t="shared" si="66"/>
        <v>209969.44309154616</v>
      </c>
      <c r="E145" s="9">
        <f t="shared" si="66"/>
        <v>163056.57319951718</v>
      </c>
      <c r="F145" s="9">
        <f t="shared" si="67"/>
        <v>80.07193894838565</v>
      </c>
      <c r="G145" s="9">
        <f t="shared" si="67"/>
        <v>-161.39400689842296</v>
      </c>
      <c r="H145" s="4">
        <f t="shared" si="63"/>
        <v>0.46912869892028963</v>
      </c>
    </row>
    <row r="146" spans="1:8" ht="12.75">
      <c r="A146" s="1">
        <v>43099</v>
      </c>
      <c r="B146" s="10">
        <f>+xform!AE149</f>
        <v>0.0012972348184882296</v>
      </c>
      <c r="C146" s="10">
        <f>+xform!M149</f>
        <v>-0.0006822905144783455</v>
      </c>
      <c r="D146" s="9">
        <f t="shared" si="66"/>
        <v>210241.8227639431</v>
      </c>
      <c r="E146" s="9">
        <f t="shared" si="66"/>
        <v>162945.3212462998</v>
      </c>
      <c r="F146" s="9">
        <f t="shared" si="67"/>
        <v>272.3796723969572</v>
      </c>
      <c r="G146" s="9">
        <f t="shared" si="67"/>
        <v>-111.25195321737556</v>
      </c>
      <c r="H146" s="4">
        <f aca="true" t="shared" si="68" ref="H146:H151">+(D146/D$2-1)-(E146/E$2-1)</f>
        <v>0.47296501517643286</v>
      </c>
    </row>
    <row r="147" spans="1:8" ht="12.75">
      <c r="A147" s="1">
        <v>43131</v>
      </c>
      <c r="B147" s="10">
        <f>+xform!AE150</f>
        <v>0.01323376986397772</v>
      </c>
      <c r="C147" s="10">
        <f>+xform!M150</f>
        <v>0.006836010486305255</v>
      </c>
      <c r="D147" s="9">
        <f aca="true" t="shared" si="69" ref="D147:E149">+D146*(1+B147)</f>
        <v>213024.11466218432</v>
      </c>
      <c r="E147" s="9">
        <f t="shared" si="69"/>
        <v>164059.21717103387</v>
      </c>
      <c r="F147" s="9">
        <f aca="true" t="shared" si="70" ref="F147:G149">+D147-D146</f>
        <v>2782.2918982412084</v>
      </c>
      <c r="G147" s="9">
        <f t="shared" si="70"/>
        <v>1113.895924734068</v>
      </c>
      <c r="H147" s="4">
        <f t="shared" si="68"/>
        <v>0.4896489749115047</v>
      </c>
    </row>
    <row r="148" spans="1:8" ht="12.75">
      <c r="A148" s="1">
        <v>43159</v>
      </c>
      <c r="B148" s="10">
        <f>+xform!AE151</f>
        <v>-0.01114448725012146</v>
      </c>
      <c r="C148" s="10">
        <f>+xform!M151</f>
        <v>-0.008442030155213607</v>
      </c>
      <c r="D148" s="9">
        <f t="shared" si="69"/>
        <v>210650.0701323632</v>
      </c>
      <c r="E148" s="9">
        <f t="shared" si="69"/>
        <v>162674.22431243525</v>
      </c>
      <c r="F148" s="9">
        <f t="shared" si="70"/>
        <v>-2374.0445298211125</v>
      </c>
      <c r="G148" s="9">
        <f t="shared" si="70"/>
        <v>-1384.99285859862</v>
      </c>
      <c r="H148" s="4">
        <f t="shared" si="68"/>
        <v>0.47975845819927954</v>
      </c>
    </row>
    <row r="149" spans="1:8" ht="12.75">
      <c r="A149" s="1">
        <v>43190</v>
      </c>
      <c r="B149" s="10">
        <f>+xform!AE152</f>
        <v>0.0014685366019526573</v>
      </c>
      <c r="C149" s="10">
        <f>+xform!M152</f>
        <v>-0.019688024604324925</v>
      </c>
      <c r="D149" s="9">
        <f t="shared" si="69"/>
        <v>210959.41747055648</v>
      </c>
      <c r="E149" s="9">
        <f t="shared" si="69"/>
        <v>159471.49018168254</v>
      </c>
      <c r="F149" s="9">
        <f t="shared" si="70"/>
        <v>309.34733819327084</v>
      </c>
      <c r="G149" s="9">
        <f t="shared" si="70"/>
        <v>-3202.7341307527095</v>
      </c>
      <c r="H149" s="4">
        <f t="shared" si="68"/>
        <v>0.5148792728887392</v>
      </c>
    </row>
    <row r="150" spans="1:8" ht="12.75">
      <c r="A150" s="1">
        <v>43220</v>
      </c>
      <c r="B150" s="10">
        <f>+xform!AE153</f>
        <v>0.009422260451629097</v>
      </c>
      <c r="C150" s="10">
        <f>+xform!M153</f>
        <v>0.02153187258412753</v>
      </c>
      <c r="D150" s="9">
        <f aca="true" t="shared" si="71" ref="D150:E152">+D149*(1+B150)</f>
        <v>212947.13204668803</v>
      </c>
      <c r="E150" s="9">
        <f t="shared" si="71"/>
        <v>162905.2099890755</v>
      </c>
      <c r="F150" s="9">
        <f aca="true" t="shared" si="72" ref="F150:G152">+D150-D149</f>
        <v>1987.7145761315478</v>
      </c>
      <c r="G150" s="9">
        <f t="shared" si="72"/>
        <v>3433.7198073929467</v>
      </c>
      <c r="H150" s="4">
        <f t="shared" si="68"/>
        <v>0.5004192205761253</v>
      </c>
    </row>
    <row r="151" spans="1:8" ht="12.75">
      <c r="A151" s="1">
        <v>43251</v>
      </c>
      <c r="B151" s="10">
        <f>+xform!AE154</f>
        <v>0.00738552403684856</v>
      </c>
      <c r="C151" s="10">
        <f>+xform!M154</f>
        <v>0.0158495016605904</v>
      </c>
      <c r="D151" s="9">
        <f t="shared" si="71"/>
        <v>214519.8582089968</v>
      </c>
      <c r="E151" s="9">
        <f t="shared" si="71"/>
        <v>165487.17638531618</v>
      </c>
      <c r="F151" s="9">
        <f t="shared" si="72"/>
        <v>1572.7261623087688</v>
      </c>
      <c r="G151" s="9">
        <f t="shared" si="72"/>
        <v>2581.966396240692</v>
      </c>
      <c r="H151" s="4">
        <f t="shared" si="68"/>
        <v>0.49032681823680613</v>
      </c>
    </row>
    <row r="152" spans="1:8" ht="12.75">
      <c r="A152" s="1">
        <v>43281</v>
      </c>
      <c r="B152" s="10">
        <f>+xform!AE155</f>
        <v>0.007896255035760852</v>
      </c>
      <c r="C152" s="10">
        <f>+xform!M155</f>
        <v>0.0003443616648027392</v>
      </c>
      <c r="D152" s="9">
        <f t="shared" si="71"/>
        <v>216213.7617196503</v>
      </c>
      <c r="E152" s="9">
        <f t="shared" si="71"/>
        <v>165544.1638248797</v>
      </c>
      <c r="F152" s="9">
        <f t="shared" si="72"/>
        <v>1693.9035106535011</v>
      </c>
      <c r="G152" s="9">
        <f t="shared" si="72"/>
        <v>56.987439563527005</v>
      </c>
      <c r="H152" s="4">
        <f aca="true" t="shared" si="73" ref="H152:H157">+(D152/D$2-1)-(E152/E$2-1)</f>
        <v>0.5066959789477057</v>
      </c>
    </row>
    <row r="153" spans="1:8" ht="12.75">
      <c r="A153" s="1">
        <v>43312</v>
      </c>
      <c r="B153" s="10">
        <f>+xform!AE156</f>
        <v>0.016483267321850403</v>
      </c>
      <c r="C153" s="10">
        <f>+xform!M156</f>
        <v>0.012206477850916674</v>
      </c>
      <c r="D153" s="9">
        <f aca="true" t="shared" si="74" ref="D153:E155">+D152*(1+B153)</f>
        <v>219777.67095273818</v>
      </c>
      <c r="E153" s="9">
        <f t="shared" si="74"/>
        <v>167564.87499395665</v>
      </c>
      <c r="F153" s="9">
        <f aca="true" t="shared" si="75" ref="F153:G155">+D153-D152</f>
        <v>3563.9092330878775</v>
      </c>
      <c r="G153" s="9">
        <f t="shared" si="75"/>
        <v>2020.711169076938</v>
      </c>
      <c r="H153" s="4">
        <f t="shared" si="73"/>
        <v>0.5221279595878154</v>
      </c>
    </row>
    <row r="154" spans="1:8" ht="12.75">
      <c r="A154" s="1">
        <v>43343</v>
      </c>
      <c r="B154" s="10">
        <f>+xform!AE157</f>
        <v>0.010390487156799973</v>
      </c>
      <c r="C154" s="10">
        <f>+xform!M157</f>
        <v>0.007896392279350305</v>
      </c>
      <c r="D154" s="9">
        <f t="shared" si="74"/>
        <v>222061.268020124</v>
      </c>
      <c r="E154" s="9">
        <f t="shared" si="74"/>
        <v>168888.03297914923</v>
      </c>
      <c r="F154" s="9">
        <f t="shared" si="75"/>
        <v>2283.5970673858246</v>
      </c>
      <c r="G154" s="9">
        <f t="shared" si="75"/>
        <v>1323.157985192578</v>
      </c>
      <c r="H154" s="4">
        <f t="shared" si="73"/>
        <v>0.5317323504097475</v>
      </c>
    </row>
    <row r="155" spans="1:8" ht="12.75">
      <c r="A155" s="1">
        <v>43373</v>
      </c>
      <c r="B155" s="10">
        <f>+xform!AE158</f>
        <v>0.002956794258674278</v>
      </c>
      <c r="C155" s="10">
        <f>+xform!M158</f>
        <v>0.0025243811830519157</v>
      </c>
      <c r="D155" s="9">
        <f t="shared" si="74"/>
        <v>222717.85750247983</v>
      </c>
      <c r="E155" s="9">
        <f t="shared" si="74"/>
        <v>169314.37075164446</v>
      </c>
      <c r="F155" s="9">
        <f t="shared" si="75"/>
        <v>656.5894823558338</v>
      </c>
      <c r="G155" s="9">
        <f t="shared" si="75"/>
        <v>426.33777249522973</v>
      </c>
      <c r="H155" s="4">
        <f t="shared" si="73"/>
        <v>0.5340348675083537</v>
      </c>
    </row>
    <row r="156" spans="1:8" ht="12.75">
      <c r="A156" s="1">
        <v>43404</v>
      </c>
      <c r="B156" s="10">
        <f>+xform!AE159</f>
        <v>-0.050068672743163956</v>
      </c>
      <c r="C156" s="10">
        <f>+xform!M159</f>
        <v>-0.03058945411931657</v>
      </c>
      <c r="D156" s="9">
        <f aca="true" t="shared" si="76" ref="D156:E158">+D155*(1+B156)</f>
        <v>211566.66998112955</v>
      </c>
      <c r="E156" s="9">
        <f t="shared" si="76"/>
        <v>164135.13657579606</v>
      </c>
      <c r="F156" s="9">
        <f aca="true" t="shared" si="77" ref="F156:G158">+D156-D155</f>
        <v>-11151.187521350279</v>
      </c>
      <c r="G156" s="9">
        <f t="shared" si="77"/>
        <v>-5179.234175848396</v>
      </c>
      <c r="H156" s="4">
        <f t="shared" si="73"/>
        <v>0.47431533405333504</v>
      </c>
    </row>
    <row r="157" spans="1:8" ht="12.75">
      <c r="A157" s="1">
        <v>43434</v>
      </c>
      <c r="B157" s="10">
        <f>+xform!AE160</f>
        <v>0.006942585565295246</v>
      </c>
      <c r="C157" s="10">
        <f>+xform!M160</f>
        <v>0.005647013554562985</v>
      </c>
      <c r="D157" s="9">
        <f t="shared" si="76"/>
        <v>213035.48969023812</v>
      </c>
      <c r="E157" s="9">
        <f t="shared" si="76"/>
        <v>165062.00991681963</v>
      </c>
      <c r="F157" s="9">
        <f t="shared" si="77"/>
        <v>1468.8197091085603</v>
      </c>
      <c r="G157" s="9">
        <f t="shared" si="77"/>
        <v>926.8733410235727</v>
      </c>
      <c r="H157" s="4">
        <f t="shared" si="73"/>
        <v>0.47973479773418504</v>
      </c>
    </row>
    <row r="158" spans="1:8" ht="12.75">
      <c r="A158" s="1">
        <v>43465</v>
      </c>
      <c r="B158" s="10">
        <f>+xform!AE161</f>
        <v>-0.04653265906942111</v>
      </c>
      <c r="C158" s="10">
        <f>+xform!M161</f>
        <v>-0.051425024337428016</v>
      </c>
      <c r="D158" s="9">
        <f t="shared" si="76"/>
        <v>203122.3818787951</v>
      </c>
      <c r="E158" s="9">
        <f t="shared" si="76"/>
        <v>156573.6920396624</v>
      </c>
      <c r="F158" s="9">
        <f t="shared" si="77"/>
        <v>-9913.107811443013</v>
      </c>
      <c r="G158" s="9">
        <f t="shared" si="77"/>
        <v>-8488.317877157242</v>
      </c>
      <c r="H158" s="4">
        <f>+(D158/D$2-1)-(E158/E$2-1)</f>
        <v>0.4654868983913272</v>
      </c>
    </row>
    <row r="159" spans="1:8" ht="12.75">
      <c r="A159" s="1">
        <v>43496</v>
      </c>
      <c r="B159" s="10">
        <f>+xform!AE162</f>
        <v>0.015126033346555386</v>
      </c>
      <c r="C159" s="10">
        <f>+xform!M162</f>
        <v>0.05304377022362026</v>
      </c>
      <c r="D159" s="9">
        <f aca="true" t="shared" si="78" ref="D159:E161">+D158*(1+B159)</f>
        <v>206194.81780052555</v>
      </c>
      <c r="E159" s="9">
        <f t="shared" si="78"/>
        <v>164878.9509832781</v>
      </c>
      <c r="F159" s="9">
        <f aca="true" t="shared" si="79" ref="F159:G161">+D159-D158</f>
        <v>3072.4359217304445</v>
      </c>
      <c r="G159" s="9">
        <f t="shared" si="79"/>
        <v>8305.258943615714</v>
      </c>
      <c r="H159" s="4">
        <f>+(D159/D$2-1)-(E159/E$2-1)</f>
        <v>0.4131586681724746</v>
      </c>
    </row>
    <row r="160" spans="1:8" ht="12.75">
      <c r="A160" s="1">
        <v>43524</v>
      </c>
      <c r="B160" s="10">
        <f>+xform!AE163</f>
        <v>0.005148424750493697</v>
      </c>
      <c r="C160" s="10">
        <f>+xform!M163</f>
        <v>0.021559505355922406</v>
      </c>
      <c r="D160" s="9">
        <f t="shared" si="78"/>
        <v>207256.3963039133</v>
      </c>
      <c r="E160" s="9">
        <f t="shared" si="78"/>
        <v>168433.65961008094</v>
      </c>
      <c r="F160" s="9">
        <f t="shared" si="79"/>
        <v>1061.5785033877473</v>
      </c>
      <c r="G160" s="9">
        <f t="shared" si="79"/>
        <v>3554.708626802836</v>
      </c>
      <c r="H160" s="4">
        <f>+(D160/D$2-1)-(E160/E$2-1)</f>
        <v>0.3882273669383236</v>
      </c>
    </row>
    <row r="161" spans="1:8" ht="12.75">
      <c r="A161" s="1">
        <v>43553</v>
      </c>
      <c r="B161" s="10">
        <f>+xform!AE164</f>
        <v>0.01779782386650967</v>
      </c>
      <c r="C161" s="10">
        <f>+xform!M164</f>
        <v>0.017395944454782476</v>
      </c>
      <c r="D161" s="9">
        <f t="shared" si="78"/>
        <v>210945.10914053788</v>
      </c>
      <c r="E161" s="9">
        <f t="shared" si="78"/>
        <v>171363.72219697363</v>
      </c>
      <c r="F161" s="9">
        <f t="shared" si="79"/>
        <v>3688.712836624589</v>
      </c>
      <c r="G161" s="9">
        <f t="shared" si="79"/>
        <v>2930.0625868926872</v>
      </c>
      <c r="H161" s="4">
        <f>+(D161/D$2-1)-(E161/E$2-1)</f>
        <v>0.39581386943564256</v>
      </c>
    </row>
    <row r="162" spans="1:8" ht="12.75">
      <c r="A162" s="1">
        <v>43585</v>
      </c>
      <c r="B162" s="10">
        <f>+xform!AE165</f>
        <v>0</v>
      </c>
      <c r="C162" s="10">
        <f>+xform!M165</f>
        <v>0</v>
      </c>
      <c r="D162" s="9">
        <f>+D161*(1+B162)</f>
        <v>210945.10914053788</v>
      </c>
      <c r="E162" s="9">
        <f>+E161*(1+C162)</f>
        <v>171363.72219697363</v>
      </c>
      <c r="F162" s="9">
        <f>+D162-D161</f>
        <v>0</v>
      </c>
      <c r="G162" s="9">
        <f>+E162-E161</f>
        <v>0</v>
      </c>
      <c r="H162" s="4">
        <f>+(D162/D$2-1)-(E162/E$2-1)</f>
        <v>0.39581386943564256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62"/>
  <sheetViews>
    <sheetView zoomScalePageLayoutView="0" workbookViewId="0" topLeftCell="A1">
      <pane ySplit="1" topLeftCell="A134" activePane="bottomLeft" state="frozen"/>
      <selection pane="topLeft" activeCell="E1" sqref="E1"/>
      <selection pane="bottomLeft" activeCell="A162" sqref="A162"/>
    </sheetView>
  </sheetViews>
  <sheetFormatPr defaultColWidth="9.140625" defaultRowHeight="12.75"/>
  <cols>
    <col min="1" max="1" width="10.140625" style="0" bestFit="1" customWidth="1"/>
    <col min="2" max="4" width="10.7109375" style="0" customWidth="1"/>
    <col min="5" max="7" width="11.8515625" style="0" customWidth="1"/>
  </cols>
  <sheetData>
    <row r="1" spans="2:12" ht="12.75">
      <c r="B1" s="7" t="s">
        <v>38</v>
      </c>
      <c r="C1" s="7" t="s">
        <v>39</v>
      </c>
      <c r="D1" s="7" t="s">
        <v>10</v>
      </c>
      <c r="E1" t="s">
        <v>40</v>
      </c>
      <c r="F1" t="s">
        <v>41</v>
      </c>
      <c r="G1" t="s">
        <v>12</v>
      </c>
      <c r="H1" t="s">
        <v>42</v>
      </c>
      <c r="I1" t="s">
        <v>43</v>
      </c>
      <c r="J1" t="s">
        <v>46</v>
      </c>
      <c r="K1" t="s">
        <v>47</v>
      </c>
      <c r="L1" t="s">
        <v>48</v>
      </c>
    </row>
    <row r="2" spans="1:12" ht="12.75">
      <c r="A2" s="1">
        <f>+'Tr.Rec. AA-Cons'!A2</f>
        <v>38716</v>
      </c>
      <c r="B2" s="9">
        <f>+'Tr.Rec. AA-Cons'!D2</f>
        <v>100000</v>
      </c>
      <c r="C2" s="9">
        <f>+'Tr.Rec. AA-Mod'!D2</f>
        <v>100000</v>
      </c>
      <c r="D2" s="9">
        <f>+'Tr.Rec. AA-Mod'!E2</f>
        <v>100000</v>
      </c>
      <c r="E2" s="9"/>
      <c r="F2" s="9"/>
      <c r="G2" s="9"/>
      <c r="H2" s="16"/>
      <c r="I2" s="16"/>
      <c r="J2" s="15"/>
      <c r="K2" s="15"/>
      <c r="L2" s="15"/>
    </row>
    <row r="3" spans="1:12" ht="12.75">
      <c r="A3" s="1">
        <f>+'Tr.Rec. AA-Cons'!A3</f>
        <v>38748</v>
      </c>
      <c r="B3" s="9">
        <f>+'Tr.Rec. AA-Cons'!D3</f>
        <v>100835.53210202287</v>
      </c>
      <c r="C3" s="9">
        <f>+'Tr.Rec. AA-Mod'!D3</f>
        <v>100835.53210202287</v>
      </c>
      <c r="D3" s="9">
        <f>+'Tr.Rec. AA-Mod'!E3</f>
        <v>100268.38805320695</v>
      </c>
      <c r="E3" s="9">
        <f>+'Tr.Rec. AA-Cons'!F3</f>
        <v>835.532102022873</v>
      </c>
      <c r="F3" s="9">
        <f>+'Tr.Rec. AA-Mod'!F3</f>
        <v>835.532102022873</v>
      </c>
      <c r="G3" s="9">
        <f>+'Tr.Rec. AA-Mod'!G3</f>
        <v>268.3880532069452</v>
      </c>
      <c r="H3" s="16">
        <f>+'Tr.Rec. AA-Cons'!H3</f>
        <v>0.005671440488159263</v>
      </c>
      <c r="I3" s="16">
        <f>+'Tr.Rec. AA-Mod'!H3</f>
        <v>0.005671440488159263</v>
      </c>
      <c r="J3" s="15"/>
      <c r="K3" s="15"/>
      <c r="L3" s="15"/>
    </row>
    <row r="4" spans="1:12" ht="12.75">
      <c r="A4" s="1">
        <f>+'Tr.Rec. AA-Cons'!A4</f>
        <v>38776</v>
      </c>
      <c r="B4" s="9">
        <f>+'Tr.Rec. AA-Cons'!D4</f>
        <v>102736.38810213965</v>
      </c>
      <c r="C4" s="9">
        <f>+'Tr.Rec. AA-Mod'!D4</f>
        <v>103315.38592607036</v>
      </c>
      <c r="D4" s="9">
        <f>+'Tr.Rec. AA-Mod'!E4</f>
        <v>101793.21323459613</v>
      </c>
      <c r="E4" s="9">
        <f>+'Tr.Rec. AA-Cons'!F4</f>
        <v>1900.856000116779</v>
      </c>
      <c r="F4" s="9">
        <f>+'Tr.Rec. AA-Mod'!F4</f>
        <v>2479.853824047488</v>
      </c>
      <c r="G4" s="9">
        <f>+'Tr.Rec. AA-Mod'!G4</f>
        <v>1524.8251813891839</v>
      </c>
      <c r="H4" s="16">
        <f>+'Tr.Rec. AA-Cons'!H4</f>
        <v>0.00943174867543517</v>
      </c>
      <c r="I4" s="16">
        <f>+'Tr.Rec. AA-Mod'!H4</f>
        <v>0.015221726914742328</v>
      </c>
      <c r="J4" s="15"/>
      <c r="K4" s="15"/>
      <c r="L4" s="15"/>
    </row>
    <row r="5" spans="1:12" ht="12.75">
      <c r="A5" s="1">
        <f>+'Tr.Rec. AA-Cons'!A5</f>
        <v>38807</v>
      </c>
      <c r="B5" s="9">
        <f>+'Tr.Rec. AA-Cons'!D5</f>
        <v>101933.1634961982</v>
      </c>
      <c r="C5" s="9">
        <f>+'Tr.Rec. AA-Mod'!D5</f>
        <v>102687.36543602946</v>
      </c>
      <c r="D5" s="9">
        <f>+'Tr.Rec. AA-Mod'!E5</f>
        <v>101200.34377627452</v>
      </c>
      <c r="E5" s="9">
        <f>+'Tr.Rec. AA-Cons'!F5</f>
        <v>-803.2246059414465</v>
      </c>
      <c r="F5" s="9">
        <f>+'Tr.Rec. AA-Mod'!F5</f>
        <v>-628.0204900409008</v>
      </c>
      <c r="G5" s="9">
        <f>+'Tr.Rec. AA-Mod'!G5</f>
        <v>-592.8694583216129</v>
      </c>
      <c r="H5" s="16">
        <f>+'Tr.Rec. AA-Cons'!H5</f>
        <v>0.007328197199236941</v>
      </c>
      <c r="I5" s="16">
        <f>+'Tr.Rec. AA-Mod'!H5</f>
        <v>0.01487021659754939</v>
      </c>
      <c r="J5" s="15"/>
      <c r="K5" s="15"/>
      <c r="L5" s="15"/>
    </row>
    <row r="6" spans="1:12" ht="12.75">
      <c r="A6" s="1">
        <f>+'Tr.Rec. AA-Cons'!A6</f>
        <v>38835</v>
      </c>
      <c r="B6" s="9">
        <f>+'Tr.Rec. AA-Cons'!D6</f>
        <v>100981.80105731727</v>
      </c>
      <c r="C6" s="9">
        <f>+'Tr.Rec. AA-Mod'!D6</f>
        <v>101555.53875930166</v>
      </c>
      <c r="D6" s="9">
        <f>+'Tr.Rec. AA-Mod'!E6</f>
        <v>100307.58491497891</v>
      </c>
      <c r="E6" s="9">
        <f>+'Tr.Rec. AA-Cons'!F6</f>
        <v>-951.3624388809403</v>
      </c>
      <c r="F6" s="9">
        <f>+'Tr.Rec. AA-Mod'!F6</f>
        <v>-1131.8266767277964</v>
      </c>
      <c r="G6" s="9">
        <f>+'Tr.Rec. AA-Mod'!G6</f>
        <v>-892.7588612956024</v>
      </c>
      <c r="H6" s="16">
        <f>+'Tr.Rec. AA-Cons'!H6</f>
        <v>0.006742161423383575</v>
      </c>
      <c r="I6" s="16">
        <f>+'Tr.Rec. AA-Mod'!H6</f>
        <v>0.012479538443227467</v>
      </c>
      <c r="J6" s="15"/>
      <c r="K6" s="15"/>
      <c r="L6" s="15"/>
    </row>
    <row r="7" spans="1:12" ht="12.75">
      <c r="A7" s="1">
        <f>+'Tr.Rec. AA-Cons'!A7</f>
        <v>38868</v>
      </c>
      <c r="B7" s="9">
        <f>+'Tr.Rec. AA-Cons'!D7</f>
        <v>97562.1405440388</v>
      </c>
      <c r="C7" s="9">
        <f>+'Tr.Rec. AA-Mod'!D7</f>
        <v>98966.13623404865</v>
      </c>
      <c r="D7" s="9">
        <f>+'Tr.Rec. AA-Mod'!E7</f>
        <v>96682.5637090102</v>
      </c>
      <c r="E7" s="9">
        <f>+'Tr.Rec. AA-Cons'!F7</f>
        <v>-3419.6605132784607</v>
      </c>
      <c r="F7" s="9">
        <f>+'Tr.Rec. AA-Mod'!F7</f>
        <v>-2589.402525253012</v>
      </c>
      <c r="G7" s="9">
        <f>+'Tr.Rec. AA-Mod'!G7</f>
        <v>-3625.0212059687183</v>
      </c>
      <c r="H7" s="16">
        <f>+'Tr.Rec. AA-Cons'!H7</f>
        <v>0.00879576835028606</v>
      </c>
      <c r="I7" s="16">
        <f>+'Tr.Rec. AA-Mod'!H7</f>
        <v>0.022835725250384575</v>
      </c>
      <c r="J7" s="15"/>
      <c r="K7" s="15"/>
      <c r="L7" s="15"/>
    </row>
    <row r="8" spans="1:12" ht="12.75">
      <c r="A8" s="1">
        <f>+'Tr.Rec. AA-Cons'!A8</f>
        <v>38898</v>
      </c>
      <c r="B8" s="9">
        <f>+'Tr.Rec. AA-Cons'!D8</f>
        <v>97378.33589627438</v>
      </c>
      <c r="C8" s="9">
        <f>+'Tr.Rec. AA-Mod'!D8</f>
        <v>98855.24528468472</v>
      </c>
      <c r="D8" s="9">
        <f>+'Tr.Rec. AA-Mod'!E8</f>
        <v>97189.30148478424</v>
      </c>
      <c r="E8" s="9">
        <f>+'Tr.Rec. AA-Cons'!F8</f>
        <v>-183.80464776442386</v>
      </c>
      <c r="F8" s="9">
        <f>+'Tr.Rec. AA-Mod'!F8</f>
        <v>-110.89094936393667</v>
      </c>
      <c r="G8" s="9">
        <f>+'Tr.Rec. AA-Mod'!G8</f>
        <v>506.7377757740469</v>
      </c>
      <c r="H8" s="16">
        <f>+'Tr.Rec. AA-Cons'!H8</f>
        <v>0.00189034411490141</v>
      </c>
      <c r="I8" s="16">
        <f>+'Tr.Rec. AA-Mod'!H8</f>
        <v>0.01665943799900471</v>
      </c>
      <c r="J8" s="15"/>
      <c r="K8" s="15"/>
      <c r="L8" s="15"/>
    </row>
    <row r="9" spans="1:12" ht="12.75">
      <c r="A9" s="1">
        <f>+'Tr.Rec. AA-Cons'!A9</f>
        <v>38929</v>
      </c>
      <c r="B9" s="9">
        <f>+'Tr.Rec. AA-Cons'!D9</f>
        <v>98435.1816594348</v>
      </c>
      <c r="C9" s="9">
        <f>+'Tr.Rec. AA-Mod'!D9</f>
        <v>99924.807074357</v>
      </c>
      <c r="D9" s="9">
        <f>+'Tr.Rec. AA-Mod'!E9</f>
        <v>98224.47716456666</v>
      </c>
      <c r="E9" s="9">
        <f>+'Tr.Rec. AA-Cons'!F9</f>
        <v>1056.8457631604251</v>
      </c>
      <c r="F9" s="9">
        <f>+'Tr.Rec. AA-Mod'!F9</f>
        <v>1069.5617896722833</v>
      </c>
      <c r="G9" s="9">
        <f>+'Tr.Rec. AA-Mod'!G9</f>
        <v>1035.17567978242</v>
      </c>
      <c r="H9" s="16">
        <f>+'Tr.Rec. AA-Cons'!H9</f>
        <v>0.0021070449486814136</v>
      </c>
      <c r="I9" s="16">
        <f>+'Tr.Rec. AA-Mod'!H9</f>
        <v>0.017003299097903435</v>
      </c>
      <c r="J9" s="15"/>
      <c r="K9" s="15"/>
      <c r="L9" s="15"/>
    </row>
    <row r="10" spans="1:12" ht="12.75">
      <c r="A10" s="1">
        <f>+'Tr.Rec. AA-Cons'!A10</f>
        <v>38960</v>
      </c>
      <c r="B10" s="9">
        <f>+'Tr.Rec. AA-Cons'!D10</f>
        <v>99776.29017924715</v>
      </c>
      <c r="C10" s="9">
        <f>+'Tr.Rec. AA-Mod'!D10</f>
        <v>101398.08157622875</v>
      </c>
      <c r="D10" s="9">
        <f>+'Tr.Rec. AA-Mod'!E10</f>
        <v>99637.02214251994</v>
      </c>
      <c r="E10" s="9">
        <f>+'Tr.Rec. AA-Cons'!F10</f>
        <v>1341.1085198123474</v>
      </c>
      <c r="F10" s="9">
        <f>+'Tr.Rec. AA-Mod'!F10</f>
        <v>1473.2745018717542</v>
      </c>
      <c r="G10" s="9">
        <f>+'Tr.Rec. AA-Mod'!G10</f>
        <v>1412.5449779532792</v>
      </c>
      <c r="H10" s="16">
        <f>+'Tr.Rec. AA-Cons'!H10</f>
        <v>0.0013926803672721366</v>
      </c>
      <c r="I10" s="16">
        <f>+'Tr.Rec. AA-Mod'!H10</f>
        <v>0.017610594337088226</v>
      </c>
      <c r="J10" s="15"/>
      <c r="K10" s="15"/>
      <c r="L10" s="15"/>
    </row>
    <row r="11" spans="1:12" ht="12.75">
      <c r="A11" s="1">
        <f>+'Tr.Rec. AA-Cons'!A11</f>
        <v>38989</v>
      </c>
      <c r="B11" s="9">
        <f>+'Tr.Rec. AA-Cons'!D11</f>
        <v>100769.70910908586</v>
      </c>
      <c r="C11" s="9">
        <f>+'Tr.Rec. AA-Mod'!D11</f>
        <v>102769.9028988938</v>
      </c>
      <c r="D11" s="9">
        <f>+'Tr.Rec. AA-Mod'!E11</f>
        <v>101126.43434563738</v>
      </c>
      <c r="E11" s="9">
        <f>+'Tr.Rec. AA-Cons'!F11</f>
        <v>993.4189298387064</v>
      </c>
      <c r="F11" s="9">
        <f>+'Tr.Rec. AA-Mod'!F11</f>
        <v>1371.8213226650405</v>
      </c>
      <c r="G11" s="9">
        <f>+'Tr.Rec. AA-Mod'!G11</f>
        <v>1489.4122031174338</v>
      </c>
      <c r="H11" s="16">
        <f>+'Tr.Rec. AA-Cons'!H11</f>
        <v>-0.003567252365515028</v>
      </c>
      <c r="I11" s="16">
        <f>+'Tr.Rec. AA-Mod'!H11</f>
        <v>0.01643468553256411</v>
      </c>
      <c r="J11" s="15">
        <f>STDEVP(B2:B13)</f>
        <v>1709.073359512294</v>
      </c>
      <c r="K11" s="15">
        <f>STDEVP(C2:C13)</f>
        <v>1882.6423434928677</v>
      </c>
      <c r="L11" s="15">
        <f>STDEVP(D2:D13)</f>
        <v>1795.7336953460087</v>
      </c>
    </row>
    <row r="12" spans="1:12" ht="12.75">
      <c r="A12" s="1">
        <f>+'Tr.Rec. AA-Cons'!A12</f>
        <v>39021</v>
      </c>
      <c r="B12" s="9">
        <f>+'Tr.Rec. AA-Cons'!D12</f>
        <v>102052.83621296225</v>
      </c>
      <c r="C12" s="9">
        <f>+'Tr.Rec. AA-Mod'!D12</f>
        <v>104653.27505983353</v>
      </c>
      <c r="D12" s="9">
        <f>+'Tr.Rec. AA-Mod'!E12</f>
        <v>102736.21748896255</v>
      </c>
      <c r="E12" s="9">
        <f>+'Tr.Rec. AA-Cons'!F12</f>
        <v>1283.1271038763953</v>
      </c>
      <c r="F12" s="9">
        <f>+'Tr.Rec. AA-Mod'!F12</f>
        <v>1883.3721609397326</v>
      </c>
      <c r="G12" s="9">
        <f>+'Tr.Rec. AA-Mod'!G12</f>
        <v>1609.7831433251704</v>
      </c>
      <c r="H12" s="16">
        <f>+'Tr.Rec. AA-Cons'!H12</f>
        <v>-0.006833812760002944</v>
      </c>
      <c r="I12" s="16">
        <f>+'Tr.Rec. AA-Mod'!H12</f>
        <v>0.019170575708709725</v>
      </c>
      <c r="J12" s="15">
        <f aca="true" t="shared" si="0" ref="J12:J58">STDEVP(B3:B14)</f>
        <v>2061.341187374432</v>
      </c>
      <c r="K12" s="15">
        <f aca="true" t="shared" si="1" ref="K12:K58">STDEVP(C3:C14)</f>
        <v>2428.008316919345</v>
      </c>
      <c r="L12" s="15">
        <f aca="true" t="shared" si="2" ref="L12:L58">STDEVP(D3:D14)</f>
        <v>1999.971374947311</v>
      </c>
    </row>
    <row r="13" spans="1:12" ht="12.75">
      <c r="A13" s="1">
        <f>+'Tr.Rec. AA-Cons'!A13</f>
        <v>39051</v>
      </c>
      <c r="B13" s="9">
        <f>+'Tr.Rec. AA-Cons'!D13</f>
        <v>101905.76774305</v>
      </c>
      <c r="C13" s="9">
        <f>+'Tr.Rec. AA-Mod'!D13</f>
        <v>104292.94081515144</v>
      </c>
      <c r="D13" s="9">
        <f>+'Tr.Rec. AA-Mod'!E13</f>
        <v>101730.41789659878</v>
      </c>
      <c r="E13" s="9">
        <f>+'Tr.Rec. AA-Cons'!F13</f>
        <v>-147.0684699122503</v>
      </c>
      <c r="F13" s="9">
        <f>+'Tr.Rec. AA-Mod'!F13</f>
        <v>-360.3342446820898</v>
      </c>
      <c r="G13" s="9">
        <f>+'Tr.Rec. AA-Mod'!G13</f>
        <v>-1005.7995923637645</v>
      </c>
      <c r="H13" s="16">
        <f>+'Tr.Rec. AA-Cons'!H13</f>
        <v>0.0017534984645122265</v>
      </c>
      <c r="I13" s="16">
        <f>+'Tr.Rec. AA-Mod'!H13</f>
        <v>0.025625229185526566</v>
      </c>
      <c r="J13" s="15">
        <f t="shared" si="0"/>
        <v>2450.5386274316725</v>
      </c>
      <c r="K13" s="15">
        <f t="shared" si="1"/>
        <v>3010.6363801200882</v>
      </c>
      <c r="L13" s="15">
        <f t="shared" si="2"/>
        <v>2265.5076471476395</v>
      </c>
    </row>
    <row r="14" spans="1:12" ht="12.75">
      <c r="A14" s="1">
        <f>+'Tr.Rec. AA-Cons'!A14</f>
        <v>39080</v>
      </c>
      <c r="B14" s="9">
        <f>+'Tr.Rec. AA-Cons'!D14</f>
        <v>104585.67765943953</v>
      </c>
      <c r="C14" s="9">
        <f>+'Tr.Rec. AA-Mod'!D14</f>
        <v>107567.51487085297</v>
      </c>
      <c r="D14" s="9">
        <f>+'Tr.Rec. AA-Mod'!E14</f>
        <v>103268.14979532601</v>
      </c>
      <c r="E14" s="9">
        <f>+'Tr.Rec. AA-Cons'!F14</f>
        <v>2679.90991638953</v>
      </c>
      <c r="F14" s="9">
        <f>+'Tr.Rec. AA-Mod'!F14</f>
        <v>3274.574055701538</v>
      </c>
      <c r="G14" s="9">
        <f>+'Tr.Rec. AA-Mod'!G14</f>
        <v>1537.7318987272301</v>
      </c>
      <c r="H14" s="16">
        <f>+'Tr.Rec. AA-Cons'!H14</f>
        <v>0.013175278641135213</v>
      </c>
      <c r="I14" s="16">
        <f>+'Tr.Rec. AA-Mod'!H14</f>
        <v>0.04299365075526951</v>
      </c>
      <c r="J14" s="15">
        <f t="shared" si="0"/>
        <v>2701.6199103392305</v>
      </c>
      <c r="K14" s="15">
        <f t="shared" si="1"/>
        <v>3383.5953149325883</v>
      </c>
      <c r="L14" s="15">
        <f t="shared" si="2"/>
        <v>2378.9653418230687</v>
      </c>
    </row>
    <row r="15" spans="1:12" ht="12.75">
      <c r="A15" s="1">
        <f>+'Tr.Rec. AA-Cons'!A15</f>
        <v>39113</v>
      </c>
      <c r="B15" s="9">
        <f>+'Tr.Rec. AA-Cons'!D15</f>
        <v>105533.48765873168</v>
      </c>
      <c r="C15" s="9">
        <f>+'Tr.Rec. AA-Mod'!D15</f>
        <v>108981.48422638694</v>
      </c>
      <c r="D15" s="9">
        <f>+'Tr.Rec. AA-Mod'!E15</f>
        <v>104205.73264689262</v>
      </c>
      <c r="E15" s="9">
        <f>+'Tr.Rec. AA-Cons'!F15</f>
        <v>947.8099992921489</v>
      </c>
      <c r="F15" s="9">
        <f>+'Tr.Rec. AA-Mod'!F15</f>
        <v>1413.9693555339618</v>
      </c>
      <c r="G15" s="9">
        <f>+'Tr.Rec. AA-Mod'!G15</f>
        <v>937.5828515666071</v>
      </c>
      <c r="H15" s="16">
        <f>+'Tr.Rec. AA-Cons'!H15</f>
        <v>0.013277550118390602</v>
      </c>
      <c r="I15" s="16">
        <f>+'Tr.Rec. AA-Mod'!H15</f>
        <v>0.04775751579494325</v>
      </c>
      <c r="J15" s="15">
        <f t="shared" si="0"/>
        <v>2981.7603567658193</v>
      </c>
      <c r="K15" s="15">
        <f t="shared" si="1"/>
        <v>3737.952807207058</v>
      </c>
      <c r="L15" s="15">
        <f t="shared" si="2"/>
        <v>2524.407214268086</v>
      </c>
    </row>
    <row r="16" spans="1:12" ht="12.75">
      <c r="A16" s="1">
        <f>+'Tr.Rec. AA-Cons'!A16</f>
        <v>39141</v>
      </c>
      <c r="B16" s="9">
        <f>+'Tr.Rec. AA-Cons'!D16</f>
        <v>105461.74419694448</v>
      </c>
      <c r="C16" s="9">
        <f>+'Tr.Rec. AA-Mod'!D16</f>
        <v>108482.01278625563</v>
      </c>
      <c r="D16" s="9">
        <f>+'Tr.Rec. AA-Mod'!E16</f>
        <v>103469.3406391104</v>
      </c>
      <c r="E16" s="9">
        <f>+'Tr.Rec. AA-Cons'!F16</f>
        <v>-71.74346178720589</v>
      </c>
      <c r="F16" s="9">
        <f>+'Tr.Rec. AA-Mod'!F16</f>
        <v>-499.4714401313104</v>
      </c>
      <c r="G16" s="9">
        <f>+'Tr.Rec. AA-Mod'!G16</f>
        <v>-736.3920077822113</v>
      </c>
      <c r="H16" s="16">
        <f>+'Tr.Rec. AA-Cons'!H16</f>
        <v>0.01992403557834077</v>
      </c>
      <c r="I16" s="16">
        <f>+'Tr.Rec. AA-Mod'!H16</f>
        <v>0.05012672147145225</v>
      </c>
      <c r="J16" s="15">
        <f t="shared" si="0"/>
        <v>3224.5850900460964</v>
      </c>
      <c r="K16" s="15">
        <f t="shared" si="1"/>
        <v>3993.54447101539</v>
      </c>
      <c r="L16" s="15">
        <f t="shared" si="2"/>
        <v>2767.2047368568738</v>
      </c>
    </row>
    <row r="17" spans="1:12" ht="12.75">
      <c r="A17" s="1">
        <f>+'Tr.Rec. AA-Cons'!A17</f>
        <v>39171</v>
      </c>
      <c r="B17" s="9">
        <f>+'Tr.Rec. AA-Cons'!D17</f>
        <v>105920.2989633185</v>
      </c>
      <c r="C17" s="9">
        <f>+'Tr.Rec. AA-Mod'!D17</f>
        <v>109196.48832370601</v>
      </c>
      <c r="D17" s="9">
        <f>+'Tr.Rec. AA-Mod'!E17</f>
        <v>103864.02489241425</v>
      </c>
      <c r="E17" s="9">
        <f>+'Tr.Rec. AA-Cons'!F17</f>
        <v>458.554766374029</v>
      </c>
      <c r="F17" s="9">
        <f>+'Tr.Rec. AA-Mod'!F17</f>
        <v>714.4755374503875</v>
      </c>
      <c r="G17" s="9">
        <f>+'Tr.Rec. AA-Mod'!G17</f>
        <v>394.68425330384343</v>
      </c>
      <c r="H17" s="16">
        <f>+'Tr.Rec. AA-Cons'!H17</f>
        <v>0.020562740709042737</v>
      </c>
      <c r="I17" s="16">
        <f>+'Tr.Rec. AA-Mod'!H17</f>
        <v>0.053324634312917674</v>
      </c>
      <c r="J17" s="15">
        <f t="shared" si="0"/>
        <v>3116.0582593544736</v>
      </c>
      <c r="K17" s="15">
        <f t="shared" si="1"/>
        <v>3934.6360835856035</v>
      </c>
      <c r="L17" s="15">
        <f t="shared" si="2"/>
        <v>2754.9366151894214</v>
      </c>
    </row>
    <row r="18" spans="1:12" ht="12.75">
      <c r="A18" s="1">
        <f>+'Tr.Rec. AA-Cons'!A18</f>
        <v>39202</v>
      </c>
      <c r="B18" s="9">
        <f>+'Tr.Rec. AA-Cons'!D18</f>
        <v>106271.64629510745</v>
      </c>
      <c r="C18" s="9">
        <f>+'Tr.Rec. AA-Mod'!D18</f>
        <v>109785.52443622661</v>
      </c>
      <c r="D18" s="9">
        <f>+'Tr.Rec. AA-Mod'!E18</f>
        <v>105280.60393678534</v>
      </c>
      <c r="E18" s="9">
        <f>+'Tr.Rec. AA-Cons'!F18</f>
        <v>351.34733178894385</v>
      </c>
      <c r="F18" s="9">
        <f>+'Tr.Rec. AA-Mod'!F18</f>
        <v>589.0361125205964</v>
      </c>
      <c r="G18" s="9">
        <f>+'Tr.Rec. AA-Mod'!G18</f>
        <v>1416.5790443710866</v>
      </c>
      <c r="H18" s="16">
        <f>+'Tr.Rec. AA-Cons'!H18</f>
        <v>0.00991042358322125</v>
      </c>
      <c r="I18" s="16">
        <f>+'Tr.Rec. AA-Mod'!H18</f>
        <v>0.04504920499441267</v>
      </c>
      <c r="J18" s="15">
        <f t="shared" si="0"/>
        <v>2715.5710029245374</v>
      </c>
      <c r="K18" s="15">
        <f t="shared" si="1"/>
        <v>3522.570364473357</v>
      </c>
      <c r="L18" s="15">
        <f t="shared" si="2"/>
        <v>2458.6357763974406</v>
      </c>
    </row>
    <row r="19" spans="1:12" ht="12.75">
      <c r="A19" s="1">
        <f>+'Tr.Rec. AA-Cons'!A19</f>
        <v>39233</v>
      </c>
      <c r="B19" s="9">
        <f>+'Tr.Rec. AA-Cons'!D19</f>
        <v>106542.16705136232</v>
      </c>
      <c r="C19" s="9">
        <f>+'Tr.Rec. AA-Mod'!D19</f>
        <v>110676.7382408798</v>
      </c>
      <c r="D19" s="9">
        <f>+'Tr.Rec. AA-Mod'!E19</f>
        <v>107000.89032058403</v>
      </c>
      <c r="E19" s="9">
        <f>+'Tr.Rec. AA-Cons'!F19</f>
        <v>270.52075625487487</v>
      </c>
      <c r="F19" s="9">
        <f>+'Tr.Rec. AA-Mod'!F19</f>
        <v>891.2138046531909</v>
      </c>
      <c r="G19" s="9">
        <f>+'Tr.Rec. AA-Mod'!G19</f>
        <v>1720.2863837986952</v>
      </c>
      <c r="H19" s="16">
        <f>+'Tr.Rec. AA-Cons'!H19</f>
        <v>-0.004587232692217169</v>
      </c>
      <c r="I19" s="16">
        <f>+'Tr.Rec. AA-Mod'!H19</f>
        <v>0.036758479202957606</v>
      </c>
      <c r="J19" s="15">
        <f t="shared" si="0"/>
        <v>2230.284826626158</v>
      </c>
      <c r="K19" s="15">
        <f t="shared" si="1"/>
        <v>2926.6521532247734</v>
      </c>
      <c r="L19" s="15">
        <f t="shared" si="2"/>
        <v>2016.5477519332555</v>
      </c>
    </row>
    <row r="20" spans="1:12" ht="12.75">
      <c r="A20" s="1">
        <f>+'Tr.Rec. AA-Cons'!A20</f>
        <v>39262</v>
      </c>
      <c r="B20" s="9">
        <f>+'Tr.Rec. AA-Cons'!D20</f>
        <v>105737.9533127267</v>
      </c>
      <c r="C20" s="9">
        <f>+'Tr.Rec. AA-Mod'!D20</f>
        <v>109775.37217706237</v>
      </c>
      <c r="D20" s="9">
        <f>+'Tr.Rec. AA-Mod'!E20</f>
        <v>106092.68273023766</v>
      </c>
      <c r="E20" s="9">
        <f>+'Tr.Rec. AA-Cons'!F20</f>
        <v>-804.2137386356189</v>
      </c>
      <c r="F20" s="9">
        <f>+'Tr.Rec. AA-Mod'!F20</f>
        <v>-901.3660638174333</v>
      </c>
      <c r="G20" s="9">
        <f>+'Tr.Rec. AA-Mod'!G20</f>
        <v>-908.2075903463701</v>
      </c>
      <c r="H20" s="16">
        <f>+'Tr.Rec. AA-Cons'!H20</f>
        <v>-0.003547294175109572</v>
      </c>
      <c r="I20" s="16">
        <f>+'Tr.Rec. AA-Mod'!H20</f>
        <v>0.03682689446824705</v>
      </c>
      <c r="J20" s="15">
        <f t="shared" si="0"/>
        <v>1819.83230132604</v>
      </c>
      <c r="K20" s="15">
        <f t="shared" si="1"/>
        <v>2368.1359196490735</v>
      </c>
      <c r="L20" s="15">
        <f t="shared" si="2"/>
        <v>1636.0916004985484</v>
      </c>
    </row>
    <row r="21" spans="1:12" ht="12.75">
      <c r="A21" s="1">
        <f>+'Tr.Rec. AA-Cons'!A21</f>
        <v>39294</v>
      </c>
      <c r="B21" s="9">
        <f>+'Tr.Rec. AA-Cons'!D21</f>
        <v>104387.89077813357</v>
      </c>
      <c r="C21" s="9">
        <f>+'Tr.Rec. AA-Mod'!D21</f>
        <v>107756.43066840128</v>
      </c>
      <c r="D21" s="9">
        <f>+'Tr.Rec. AA-Mod'!E21</f>
        <v>104850.9820772154</v>
      </c>
      <c r="E21" s="9">
        <f>+'Tr.Rec. AA-Cons'!F21</f>
        <v>-1350.062534593133</v>
      </c>
      <c r="F21" s="9">
        <f>+'Tr.Rec. AA-Mod'!F21</f>
        <v>-2018.9415086610825</v>
      </c>
      <c r="G21" s="9">
        <f>+'Tr.Rec. AA-Mod'!G21</f>
        <v>-1241.700653022257</v>
      </c>
      <c r="H21" s="16">
        <f>+'Tr.Rec. AA-Cons'!H21</f>
        <v>-0.004630912990818414</v>
      </c>
      <c r="I21" s="16">
        <f>+'Tr.Rec. AA-Mod'!H21</f>
        <v>0.029054485911858663</v>
      </c>
      <c r="J21" s="15">
        <f t="shared" si="0"/>
        <v>1427.7332635745595</v>
      </c>
      <c r="K21" s="15">
        <f t="shared" si="1"/>
        <v>1853.2646670285144</v>
      </c>
      <c r="L21" s="15">
        <f t="shared" si="2"/>
        <v>1393.5549811299907</v>
      </c>
    </row>
    <row r="22" spans="1:12" ht="12.75">
      <c r="A22" s="1">
        <f>+'Tr.Rec. AA-Cons'!A22</f>
        <v>39325</v>
      </c>
      <c r="B22" s="9">
        <f>+'Tr.Rec. AA-Cons'!D22</f>
        <v>104987.74315049151</v>
      </c>
      <c r="C22" s="9">
        <f>+'Tr.Rec. AA-Mod'!D22</f>
        <v>107995.04734522365</v>
      </c>
      <c r="D22" s="9">
        <f>+'Tr.Rec. AA-Mod'!E22</f>
        <v>104705.95613075652</v>
      </c>
      <c r="E22" s="9">
        <f>+'Tr.Rec. AA-Cons'!F22</f>
        <v>599.8523723579419</v>
      </c>
      <c r="F22" s="9">
        <f>+'Tr.Rec. AA-Mod'!F22</f>
        <v>238.61667682236293</v>
      </c>
      <c r="G22" s="9">
        <f>+'Tr.Rec. AA-Mod'!G22</f>
        <v>-145.02594645888894</v>
      </c>
      <c r="H22" s="16">
        <f>+'Tr.Rec. AA-Cons'!H22</f>
        <v>0.0028178701973500253</v>
      </c>
      <c r="I22" s="16">
        <f>+'Tr.Rec. AA-Mod'!H22</f>
        <v>0.032890912144671436</v>
      </c>
      <c r="J22" s="15">
        <f t="shared" si="0"/>
        <v>1158.5502379550592</v>
      </c>
      <c r="K22" s="15">
        <f t="shared" si="1"/>
        <v>1537.7221178399739</v>
      </c>
      <c r="L22" s="15">
        <f t="shared" si="2"/>
        <v>1344.6016358105862</v>
      </c>
    </row>
    <row r="23" spans="1:12" ht="12.75">
      <c r="A23" s="1">
        <f>+'Tr.Rec. AA-Cons'!A23</f>
        <v>39353</v>
      </c>
      <c r="B23" s="9">
        <f>+'Tr.Rec. AA-Cons'!D23</f>
        <v>104936.18679304534</v>
      </c>
      <c r="C23" s="9">
        <f>+'Tr.Rec. AA-Mod'!D23</f>
        <v>107971.34130012854</v>
      </c>
      <c r="D23" s="9">
        <f>+'Tr.Rec. AA-Mod'!E23</f>
        <v>104921.89775834266</v>
      </c>
      <c r="E23" s="9">
        <f>+'Tr.Rec. AA-Cons'!F23</f>
        <v>-51.556357446170296</v>
      </c>
      <c r="F23" s="9">
        <f>+'Tr.Rec. AA-Mod'!F23</f>
        <v>-23.706045095110312</v>
      </c>
      <c r="G23" s="9">
        <f>+'Tr.Rec. AA-Mod'!G23</f>
        <v>215.94162758614402</v>
      </c>
      <c r="H23" s="16">
        <f>+'Tr.Rec. AA-Cons'!H23</f>
        <v>0.00014289034702685832</v>
      </c>
      <c r="I23" s="16">
        <f>+'Tr.Rec. AA-Mod'!H23</f>
        <v>0.03049443541785868</v>
      </c>
      <c r="J23" s="15">
        <f t="shared" si="0"/>
        <v>634.9158313475972</v>
      </c>
      <c r="K23" s="15">
        <f t="shared" si="1"/>
        <v>1017.3418246458634</v>
      </c>
      <c r="L23" s="15">
        <f t="shared" si="2"/>
        <v>1215.1718233348674</v>
      </c>
    </row>
    <row r="24" spans="1:12" ht="12.75">
      <c r="A24" s="1">
        <f>+'Tr.Rec. AA-Cons'!A24</f>
        <v>39386</v>
      </c>
      <c r="B24" s="9">
        <f>+'Tr.Rec. AA-Cons'!D24</f>
        <v>105631.51783112816</v>
      </c>
      <c r="C24" s="9">
        <f>+'Tr.Rec. AA-Mod'!D24</f>
        <v>108700.31951846021</v>
      </c>
      <c r="D24" s="9">
        <f>+'Tr.Rec. AA-Mod'!E24</f>
        <v>105639.51326888462</v>
      </c>
      <c r="E24" s="9">
        <f>+'Tr.Rec. AA-Cons'!F24</f>
        <v>695.3310380828188</v>
      </c>
      <c r="F24" s="9">
        <f>+'Tr.Rec. AA-Mod'!F24</f>
        <v>728.9782183316711</v>
      </c>
      <c r="G24" s="9">
        <f>+'Tr.Rec. AA-Mod'!G24</f>
        <v>717.6155105419602</v>
      </c>
      <c r="H24" s="16">
        <f>+'Tr.Rec. AA-Cons'!H24</f>
        <v>-7.995437756447288E-05</v>
      </c>
      <c r="I24" s="16">
        <f>+'Tr.Rec. AA-Mod'!H24</f>
        <v>0.030608062495755872</v>
      </c>
      <c r="J24" s="15">
        <f t="shared" si="0"/>
        <v>648.8976351330208</v>
      </c>
      <c r="K24" s="15">
        <f t="shared" si="1"/>
        <v>1131.7488070972086</v>
      </c>
      <c r="L24" s="15">
        <f t="shared" si="2"/>
        <v>1402.8169918847043</v>
      </c>
    </row>
    <row r="25" spans="1:12" ht="12.75">
      <c r="A25" s="1">
        <f>+'Tr.Rec. AA-Cons'!A25</f>
        <v>39416</v>
      </c>
      <c r="B25" s="9">
        <f>+'Tr.Rec. AA-Cons'!D25</f>
        <v>104908.77179209467</v>
      </c>
      <c r="C25" s="9">
        <f>+'Tr.Rec. AA-Mod'!D25</f>
        <v>107081.68567801382</v>
      </c>
      <c r="D25" s="9">
        <f>+'Tr.Rec. AA-Mod'!E25</f>
        <v>102528.9359562045</v>
      </c>
      <c r="E25" s="9">
        <f>+'Tr.Rec. AA-Cons'!F25</f>
        <v>-722.7460390334891</v>
      </c>
      <c r="F25" s="9">
        <f>+'Tr.Rec. AA-Mod'!F25</f>
        <v>-1618.6338404463895</v>
      </c>
      <c r="G25" s="9">
        <f>+'Tr.Rec. AA-Mod'!G25</f>
        <v>-3110.5773126801214</v>
      </c>
      <c r="H25" s="16">
        <f>+'Tr.Rec. AA-Cons'!H25</f>
        <v>0.023798358358901872</v>
      </c>
      <c r="I25" s="16">
        <f>+'Tr.Rec. AA-Mod'!H25</f>
        <v>0.04552749721809324</v>
      </c>
      <c r="J25" s="15">
        <f t="shared" si="0"/>
        <v>722.2257424279446</v>
      </c>
      <c r="K25" s="15">
        <f t="shared" si="1"/>
        <v>1514.1688999325029</v>
      </c>
      <c r="L25" s="15">
        <f t="shared" si="2"/>
        <v>2381.071489079524</v>
      </c>
    </row>
    <row r="26" spans="1:12" ht="12.75">
      <c r="A26" s="1">
        <f>+'Tr.Rec. AA-Cons'!A26</f>
        <v>39444</v>
      </c>
      <c r="B26" s="9">
        <f>+'Tr.Rec. AA-Cons'!D26</f>
        <v>104463.18293118266</v>
      </c>
      <c r="C26" s="9">
        <f>+'Tr.Rec. AA-Mod'!D26</f>
        <v>106607.49293714791</v>
      </c>
      <c r="D26" s="9">
        <f>+'Tr.Rec. AA-Mod'!E26</f>
        <v>101826.74189899344</v>
      </c>
      <c r="E26" s="9">
        <f>+'Tr.Rec. AA-Cons'!F26</f>
        <v>-445.58886091201566</v>
      </c>
      <c r="F26" s="9">
        <f>+'Tr.Rec. AA-Mod'!F26</f>
        <v>-474.1927408659103</v>
      </c>
      <c r="G26" s="9">
        <f>+'Tr.Rec. AA-Mod'!G26</f>
        <v>-702.1940572110616</v>
      </c>
      <c r="H26" s="16">
        <f>+'Tr.Rec. AA-Cons'!H26</f>
        <v>0.026364410321892295</v>
      </c>
      <c r="I26" s="16">
        <f>+'Tr.Rec. AA-Mod'!H26</f>
        <v>0.04780751038154474</v>
      </c>
      <c r="J26" s="15">
        <f t="shared" si="0"/>
        <v>726.3431496483806</v>
      </c>
      <c r="K26" s="15">
        <f t="shared" si="1"/>
        <v>1624.377108628039</v>
      </c>
      <c r="L26" s="15">
        <f t="shared" si="2"/>
        <v>3211.4059537116696</v>
      </c>
    </row>
    <row r="27" spans="1:12" ht="12.75">
      <c r="A27" s="1">
        <f>+'Tr.Rec. AA-Cons'!A27</f>
        <v>39477</v>
      </c>
      <c r="B27" s="9">
        <f>+'Tr.Rec. AA-Cons'!D27</f>
        <v>104229.62566157036</v>
      </c>
      <c r="C27" s="9">
        <f>+'Tr.Rec. AA-Mod'!D27</f>
        <v>104882.8077162161</v>
      </c>
      <c r="D27" s="9">
        <f>+'Tr.Rec. AA-Mod'!E27</f>
        <v>97591.7180383024</v>
      </c>
      <c r="E27" s="9">
        <f>+'Tr.Rec. AA-Cons'!F27</f>
        <v>-233.55726961229811</v>
      </c>
      <c r="F27" s="9">
        <f>+'Tr.Rec. AA-Mod'!F27</f>
        <v>-1724.6852209318022</v>
      </c>
      <c r="G27" s="9">
        <f>+'Tr.Rec. AA-Mod'!G27</f>
        <v>-4235.0238606910425</v>
      </c>
      <c r="H27" s="16">
        <f>+'Tr.Rec. AA-Cons'!H27</f>
        <v>0.06637907623267969</v>
      </c>
      <c r="I27" s="16">
        <f>+'Tr.Rec. AA-Mod'!H27</f>
        <v>0.07291089677913698</v>
      </c>
      <c r="J27" s="15">
        <f t="shared" si="0"/>
        <v>730.3497524653859</v>
      </c>
      <c r="K27" s="15">
        <f t="shared" si="1"/>
        <v>1834.6343871751121</v>
      </c>
      <c r="L27" s="15">
        <f t="shared" si="2"/>
        <v>4319.7543052507635</v>
      </c>
    </row>
    <row r="28" spans="1:12" ht="12.75">
      <c r="A28" s="1">
        <f>+'Tr.Rec. AA-Cons'!A28</f>
        <v>39507</v>
      </c>
      <c r="B28" s="9">
        <f>+'Tr.Rec. AA-Cons'!D28</f>
        <v>105610.76027722722</v>
      </c>
      <c r="C28" s="9">
        <f>+'Tr.Rec. AA-Mod'!D28</f>
        <v>106076.9490561722</v>
      </c>
      <c r="D28" s="9">
        <f>+'Tr.Rec. AA-Mod'!E28</f>
        <v>96210.91967045635</v>
      </c>
      <c r="E28" s="9">
        <f>+'Tr.Rec. AA-Cons'!F28</f>
        <v>1381.1346156568616</v>
      </c>
      <c r="F28" s="9">
        <f>+'Tr.Rec. AA-Mod'!F28</f>
        <v>1194.1413399560988</v>
      </c>
      <c r="G28" s="9">
        <f>+'Tr.Rec. AA-Mod'!G28</f>
        <v>-1380.7983678460441</v>
      </c>
      <c r="H28" s="16">
        <f>+'Tr.Rec. AA-Cons'!H28</f>
        <v>0.0939984060677087</v>
      </c>
      <c r="I28" s="16">
        <f>+'Tr.Rec. AA-Mod'!H28</f>
        <v>0.09866029385715847</v>
      </c>
      <c r="J28" s="15">
        <f t="shared" si="0"/>
        <v>669.4512218897395</v>
      </c>
      <c r="K28" s="15">
        <f t="shared" si="1"/>
        <v>1854.0229968820613</v>
      </c>
      <c r="L28" s="15">
        <f t="shared" si="2"/>
        <v>4476.5660312518685</v>
      </c>
    </row>
    <row r="29" spans="1:12" ht="12.75">
      <c r="A29" s="1">
        <f>+'Tr.Rec. AA-Cons'!A29</f>
        <v>39538</v>
      </c>
      <c r="B29" s="9">
        <f>+'Tr.Rec. AA-Cons'!D29</f>
        <v>104517.49882323561</v>
      </c>
      <c r="C29" s="9">
        <f>+'Tr.Rec. AA-Mod'!D29</f>
        <v>104604.60804988729</v>
      </c>
      <c r="D29" s="9">
        <f>+'Tr.Rec. AA-Mod'!E29</f>
        <v>92865.04551520216</v>
      </c>
      <c r="E29" s="9">
        <f>+'Tr.Rec. AA-Cons'!F29</f>
        <v>-1093.2614539916103</v>
      </c>
      <c r="F29" s="9">
        <f>+'Tr.Rec. AA-Mod'!F29</f>
        <v>-1472.3410062849143</v>
      </c>
      <c r="G29" s="9">
        <f>+'Tr.Rec. AA-Mod'!G29</f>
        <v>-3345.8741552541906</v>
      </c>
      <c r="H29" s="16">
        <f>+'Tr.Rec. AA-Cons'!H29</f>
        <v>0.11652453308033461</v>
      </c>
      <c r="I29" s="16">
        <f>+'Tr.Rec. AA-Mod'!H29</f>
        <v>0.11739562534685133</v>
      </c>
      <c r="J29" s="15">
        <f t="shared" si="0"/>
        <v>669.0012119890047</v>
      </c>
      <c r="K29" s="15">
        <f t="shared" si="1"/>
        <v>1765.496153803087</v>
      </c>
      <c r="L29" s="15">
        <f t="shared" si="2"/>
        <v>4367.330332682638</v>
      </c>
    </row>
    <row r="30" spans="1:12" ht="12.75">
      <c r="A30" s="1">
        <f>+'Tr.Rec. AA-Cons'!A30</f>
        <v>39568</v>
      </c>
      <c r="B30" s="9">
        <f>+'Tr.Rec. AA-Cons'!D30</f>
        <v>104549.78460916711</v>
      </c>
      <c r="C30" s="9">
        <f>+'Tr.Rec. AA-Mod'!D30</f>
        <v>104953.23761746282</v>
      </c>
      <c r="D30" s="9">
        <f>+'Tr.Rec. AA-Mod'!E30</f>
        <v>96956.53953716879</v>
      </c>
      <c r="E30" s="9">
        <f>+'Tr.Rec. AA-Cons'!F30</f>
        <v>32.28578593149723</v>
      </c>
      <c r="F30" s="9">
        <f>+'Tr.Rec. AA-Mod'!F30</f>
        <v>348.62956757552456</v>
      </c>
      <c r="G30" s="9">
        <f>+'Tr.Rec. AA-Mod'!G30</f>
        <v>4091.4940219666314</v>
      </c>
      <c r="H30" s="16">
        <f>+'Tr.Rec. AA-Cons'!H30</f>
        <v>0.07593245071998311</v>
      </c>
      <c r="I30" s="16">
        <f>+'Tr.Rec. AA-Mod'!H30</f>
        <v>0.07996698080294029</v>
      </c>
      <c r="J30" s="15">
        <f t="shared" si="0"/>
        <v>1153.3572303905564</v>
      </c>
      <c r="K30" s="15">
        <f t="shared" si="1"/>
        <v>2107.44005800929</v>
      </c>
      <c r="L30" s="15">
        <f t="shared" si="2"/>
        <v>4880.16644716179</v>
      </c>
    </row>
    <row r="31" spans="1:12" ht="12.75">
      <c r="A31" s="1">
        <f>+'Tr.Rec. AA-Cons'!A31</f>
        <v>39598</v>
      </c>
      <c r="B31" s="9">
        <f>+'Tr.Rec. AA-Cons'!D31</f>
        <v>103271.31922949778</v>
      </c>
      <c r="C31" s="9">
        <f>+'Tr.Rec. AA-Mod'!D31</f>
        <v>103827.56448556391</v>
      </c>
      <c r="D31" s="9">
        <f>+'Tr.Rec. AA-Mod'!E31</f>
        <v>96821.68731775894</v>
      </c>
      <c r="E31" s="9">
        <f>+'Tr.Rec. AA-Cons'!F31</f>
        <v>-1278.465379669331</v>
      </c>
      <c r="F31" s="9">
        <f>+'Tr.Rec. AA-Mod'!F31</f>
        <v>-1125.673131898904</v>
      </c>
      <c r="G31" s="9">
        <f>+'Tr.Rec. AA-Mod'!G31</f>
        <v>-134.85221940984775</v>
      </c>
      <c r="H31" s="16">
        <f>+'Tr.Rec. AA-Cons'!H31</f>
        <v>0.06449631911738829</v>
      </c>
      <c r="I31" s="16">
        <f>+'Tr.Rec. AA-Mod'!H31</f>
        <v>0.07005877167804975</v>
      </c>
      <c r="J31" s="15">
        <f t="shared" si="0"/>
        <v>1242.8627665547565</v>
      </c>
      <c r="K31" s="15">
        <f t="shared" si="1"/>
        <v>2202.5140010437344</v>
      </c>
      <c r="L31" s="15">
        <f t="shared" si="2"/>
        <v>5084.791648806827</v>
      </c>
    </row>
    <row r="32" spans="1:12" ht="12.75">
      <c r="A32" s="1">
        <f>+'Tr.Rec. AA-Cons'!A32</f>
        <v>39629</v>
      </c>
      <c r="B32" s="9">
        <f>+'Tr.Rec. AA-Cons'!D32</f>
        <v>101121.59666717457</v>
      </c>
      <c r="C32" s="9">
        <f>+'Tr.Rec. AA-Mod'!D32</f>
        <v>101048.49833554447</v>
      </c>
      <c r="D32" s="9">
        <f>+'Tr.Rec. AA-Mod'!E32</f>
        <v>90754.29509938187</v>
      </c>
      <c r="E32" s="9">
        <f>+'Tr.Rec. AA-Cons'!F32</f>
        <v>-2149.722562323208</v>
      </c>
      <c r="F32" s="9">
        <f>+'Tr.Rec. AA-Mod'!F32</f>
        <v>-2779.06615001944</v>
      </c>
      <c r="G32" s="9">
        <f>+'Tr.Rec. AA-Mod'!G32</f>
        <v>-6067.392218377077</v>
      </c>
      <c r="H32" s="16">
        <f>+'Tr.Rec. AA-Cons'!H32</f>
        <v>0.10367301567792708</v>
      </c>
      <c r="I32" s="16">
        <f>+'Tr.Rec. AA-Mod'!H32</f>
        <v>0.10294203236162613</v>
      </c>
      <c r="J32" s="15">
        <f t="shared" si="0"/>
        <v>1223.6591099516352</v>
      </c>
      <c r="K32" s="15">
        <f t="shared" si="1"/>
        <v>2101.2834354040087</v>
      </c>
      <c r="L32" s="15">
        <f t="shared" si="2"/>
        <v>4883.116654040737</v>
      </c>
    </row>
    <row r="33" spans="1:12" ht="12.75">
      <c r="A33" s="1">
        <f>+'Tr.Rec. AA-Cons'!A33</f>
        <v>39660</v>
      </c>
      <c r="B33" s="9">
        <f>+'Tr.Rec. AA-Cons'!D33</f>
        <v>102708.74783261641</v>
      </c>
      <c r="C33" s="9">
        <f>+'Tr.Rec. AA-Mod'!D33</f>
        <v>102760.65277320807</v>
      </c>
      <c r="D33" s="9">
        <f>+'Tr.Rec. AA-Mod'!E33</f>
        <v>91483.60872074649</v>
      </c>
      <c r="E33" s="9">
        <f>+'Tr.Rec. AA-Cons'!F33</f>
        <v>1587.1511654418427</v>
      </c>
      <c r="F33" s="9">
        <f>+'Tr.Rec. AA-Mod'!F33</f>
        <v>1712.1544376636011</v>
      </c>
      <c r="G33" s="9">
        <f>+'Tr.Rec. AA-Mod'!G33</f>
        <v>729.3136213646212</v>
      </c>
      <c r="H33" s="16">
        <f>+'Tr.Rec. AA-Cons'!H33</f>
        <v>0.1122513911186992</v>
      </c>
      <c r="I33" s="16">
        <f>+'Tr.Rec. AA-Mod'!H33</f>
        <v>0.11277044052461582</v>
      </c>
      <c r="J33" s="15">
        <f t="shared" si="0"/>
        <v>1245.5951402223704</v>
      </c>
      <c r="K33" s="15">
        <f t="shared" si="1"/>
        <v>1932.4706183397357</v>
      </c>
      <c r="L33" s="15">
        <f t="shared" si="2"/>
        <v>4871.822089129965</v>
      </c>
    </row>
    <row r="34" spans="1:12" ht="12.75">
      <c r="A34" s="1">
        <f>+'Tr.Rec. AA-Cons'!A34</f>
        <v>39689</v>
      </c>
      <c r="B34" s="9">
        <f>+'Tr.Rec. AA-Cons'!D34</f>
        <v>103984.97380577037</v>
      </c>
      <c r="C34" s="9">
        <f>+'Tr.Rec. AA-Mod'!D34</f>
        <v>104113.39193930809</v>
      </c>
      <c r="D34" s="9">
        <f>+'Tr.Rec. AA-Mod'!E34</f>
        <v>93588.62934921635</v>
      </c>
      <c r="E34" s="9">
        <f>+'Tr.Rec. AA-Cons'!F34</f>
        <v>1276.2259731539525</v>
      </c>
      <c r="F34" s="9">
        <f>+'Tr.Rec. AA-Mod'!F34</f>
        <v>1352.7391661000147</v>
      </c>
      <c r="G34" s="9">
        <f>+'Tr.Rec. AA-Mod'!G34</f>
        <v>2105.020628469865</v>
      </c>
      <c r="H34" s="16">
        <f>+'Tr.Rec. AA-Cons'!H34</f>
        <v>0.10396344456554008</v>
      </c>
      <c r="I34" s="16">
        <f>+'Tr.Rec. AA-Mod'!H34</f>
        <v>0.1052476259009173</v>
      </c>
      <c r="J34" s="15">
        <f t="shared" si="0"/>
        <v>1203.807932034127</v>
      </c>
      <c r="K34" s="15">
        <f t="shared" si="1"/>
        <v>1576.9391026792475</v>
      </c>
      <c r="L34" s="15">
        <f t="shared" si="2"/>
        <v>5003.028025871089</v>
      </c>
    </row>
    <row r="35" spans="1:12" ht="12.75">
      <c r="A35" s="1">
        <f>+'Tr.Rec. AA-Cons'!A35</f>
        <v>39721</v>
      </c>
      <c r="B35" s="9">
        <f>+'Tr.Rec. AA-Cons'!D35</f>
        <v>105283.9855309766</v>
      </c>
      <c r="C35" s="9">
        <f>+'Tr.Rec. AA-Mod'!D35</f>
        <v>105286.30358922362</v>
      </c>
      <c r="D35" s="9">
        <f>+'Tr.Rec. AA-Mod'!E35</f>
        <v>89035.7362911422</v>
      </c>
      <c r="E35" s="9">
        <f>+'Tr.Rec. AA-Cons'!F35</f>
        <v>1299.0117252062337</v>
      </c>
      <c r="F35" s="9">
        <f>+'Tr.Rec. AA-Mod'!F35</f>
        <v>1172.9116499155352</v>
      </c>
      <c r="G35" s="9">
        <f>+'Tr.Rec. AA-Mod'!G35</f>
        <v>-4552.893058074158</v>
      </c>
      <c r="H35" s="16">
        <f>+'Tr.Rec. AA-Cons'!H35</f>
        <v>0.162482492398344</v>
      </c>
      <c r="I35" s="16">
        <f>+'Tr.Rec. AA-Mod'!H35</f>
        <v>0.1625056729808142</v>
      </c>
      <c r="J35" s="15">
        <f t="shared" si="0"/>
        <v>1412.4574086512016</v>
      </c>
      <c r="K35" s="15">
        <f t="shared" si="1"/>
        <v>1493.860015922333</v>
      </c>
      <c r="L35" s="15">
        <f t="shared" si="2"/>
        <v>5567.634947016138</v>
      </c>
    </row>
    <row r="36" spans="1:12" ht="12.75">
      <c r="A36" s="1">
        <f>+'Tr.Rec. AA-Cons'!A36</f>
        <v>39752</v>
      </c>
      <c r="B36" s="9">
        <f>+'Tr.Rec. AA-Cons'!D36</f>
        <v>105123.32791049647</v>
      </c>
      <c r="C36" s="9">
        <f>+'Tr.Rec. AA-Mod'!D36</f>
        <v>104604.35554627053</v>
      </c>
      <c r="D36" s="9">
        <f>+'Tr.Rec. AA-Mod'!E36</f>
        <v>84409.53888577767</v>
      </c>
      <c r="E36" s="9">
        <f>+'Tr.Rec. AA-Cons'!F36</f>
        <v>-160.65762048012402</v>
      </c>
      <c r="F36" s="9">
        <f>+'Tr.Rec. AA-Mod'!F36</f>
        <v>-681.9480429530959</v>
      </c>
      <c r="G36" s="9">
        <f>+'Tr.Rec. AA-Mod'!G36</f>
        <v>-4626.1974053645245</v>
      </c>
      <c r="H36" s="16">
        <f>+'Tr.Rec. AA-Cons'!H36</f>
        <v>0.2071378902471881</v>
      </c>
      <c r="I36" s="16">
        <f>+'Tr.Rec. AA-Mod'!H36</f>
        <v>0.20194816660492854</v>
      </c>
      <c r="J36" s="15">
        <f t="shared" si="0"/>
        <v>1753.1696936553856</v>
      </c>
      <c r="K36" s="15">
        <f t="shared" si="1"/>
        <v>1613.811612351936</v>
      </c>
      <c r="L36" s="15">
        <f t="shared" si="2"/>
        <v>5954.701458474728</v>
      </c>
    </row>
    <row r="37" spans="1:12" ht="12.75">
      <c r="A37" s="1">
        <f>+'Tr.Rec. AA-Cons'!A37</f>
        <v>39780</v>
      </c>
      <c r="B37" s="9">
        <f>+'Tr.Rec. AA-Cons'!D37</f>
        <v>106877.77037221799</v>
      </c>
      <c r="C37" s="9">
        <f>+'Tr.Rec. AA-Mod'!D37</f>
        <v>106350.13668447464</v>
      </c>
      <c r="D37" s="9">
        <f>+'Tr.Rec. AA-Mod'!E37</f>
        <v>81337.697713834</v>
      </c>
      <c r="E37" s="9">
        <f>+'Tr.Rec. AA-Cons'!F37</f>
        <v>1754.4424617215118</v>
      </c>
      <c r="F37" s="9">
        <f>+'Tr.Rec. AA-Mod'!F37</f>
        <v>1745.781138204111</v>
      </c>
      <c r="G37" s="9">
        <f>+'Tr.Rec. AA-Mod'!G37</f>
        <v>-3071.84117194367</v>
      </c>
      <c r="H37" s="16">
        <f>+'Tr.Rec. AA-Cons'!H37</f>
        <v>0.25540072658383994</v>
      </c>
      <c r="I37" s="16">
        <f>+'Tr.Rec. AA-Mod'!H37</f>
        <v>0.2501243897064064</v>
      </c>
      <c r="J37" s="15">
        <f t="shared" si="0"/>
        <v>1958.667720890995</v>
      </c>
      <c r="K37" s="15">
        <f t="shared" si="1"/>
        <v>1729.501696013431</v>
      </c>
      <c r="L37" s="15">
        <f t="shared" si="2"/>
        <v>6334.078438349048</v>
      </c>
    </row>
    <row r="38" spans="1:12" ht="12.75">
      <c r="A38" s="1">
        <f>+'Tr.Rec. AA-Cons'!A38</f>
        <v>39812</v>
      </c>
      <c r="B38" s="9">
        <f>+'Tr.Rec. AA-Cons'!D38</f>
        <v>108059.3336627651</v>
      </c>
      <c r="C38" s="9">
        <f>+'Tr.Rec. AA-Mod'!D38</f>
        <v>107525.86683877534</v>
      </c>
      <c r="D38" s="9">
        <f>+'Tr.Rec. AA-Mod'!E38</f>
        <v>79398.37134020893</v>
      </c>
      <c r="E38" s="9">
        <f>+'Tr.Rec. AA-Cons'!F38</f>
        <v>1181.5632905471139</v>
      </c>
      <c r="F38" s="9">
        <f>+'Tr.Rec. AA-Mod'!F38</f>
        <v>1175.7301543007052</v>
      </c>
      <c r="G38" s="9">
        <f>+'Tr.Rec. AA-Mod'!G38</f>
        <v>-1939.3263736250665</v>
      </c>
      <c r="H38" s="16">
        <f>+'Tr.Rec. AA-Cons'!H38</f>
        <v>0.2866096232255616</v>
      </c>
      <c r="I38" s="16">
        <f>+'Tr.Rec. AA-Mod'!H38</f>
        <v>0.281274954985664</v>
      </c>
      <c r="J38" s="15">
        <f t="shared" si="0"/>
        <v>2201.5974355900357</v>
      </c>
      <c r="K38" s="15">
        <f t="shared" si="1"/>
        <v>1857.5065673952088</v>
      </c>
      <c r="L38" s="15">
        <f t="shared" si="2"/>
        <v>7134.415857814173</v>
      </c>
    </row>
    <row r="39" spans="1:12" ht="12.75">
      <c r="A39" s="1">
        <f>+'Tr.Rec. AA-Cons'!A39</f>
        <v>39843</v>
      </c>
      <c r="B39" s="9">
        <f>+'Tr.Rec. AA-Cons'!D39</f>
        <v>107833.60407679803</v>
      </c>
      <c r="C39" s="9">
        <f>+'Tr.Rec. AA-Mod'!D39</f>
        <v>106912.34082577909</v>
      </c>
      <c r="D39" s="9">
        <f>+'Tr.Rec. AA-Mod'!E39</f>
        <v>79546.54267756834</v>
      </c>
      <c r="E39" s="9">
        <f>+'Tr.Rec. AA-Cons'!F39</f>
        <v>-225.7295859670703</v>
      </c>
      <c r="F39" s="9">
        <f>+'Tr.Rec. AA-Mod'!F39</f>
        <v>-613.5260129962553</v>
      </c>
      <c r="G39" s="9">
        <f>+'Tr.Rec. AA-Mod'!G39</f>
        <v>148.17133735941024</v>
      </c>
      <c r="H39" s="16">
        <f>+'Tr.Rec. AA-Cons'!H39</f>
        <v>0.28287061399229685</v>
      </c>
      <c r="I39" s="16">
        <f>+'Tr.Rec. AA-Mod'!H39</f>
        <v>0.2736579814821075</v>
      </c>
      <c r="J39" s="15">
        <f t="shared" si="0"/>
        <v>2569.7977684256593</v>
      </c>
      <c r="K39" s="15">
        <f t="shared" si="1"/>
        <v>2167.8603128690993</v>
      </c>
      <c r="L39" s="15">
        <f t="shared" si="2"/>
        <v>7571.156161782742</v>
      </c>
    </row>
    <row r="40" spans="1:12" ht="12.75">
      <c r="A40" s="1">
        <f>+'Tr.Rec. AA-Cons'!A40</f>
        <v>39871</v>
      </c>
      <c r="B40" s="9">
        <f>+'Tr.Rec. AA-Cons'!D40</f>
        <v>108564.75591671637</v>
      </c>
      <c r="C40" s="9">
        <f>+'Tr.Rec. AA-Mod'!D40</f>
        <v>107525.29732458471</v>
      </c>
      <c r="D40" s="9">
        <f>+'Tr.Rec. AA-Mod'!E40</f>
        <v>74715.0038098315</v>
      </c>
      <c r="E40" s="9">
        <f>+'Tr.Rec. AA-Cons'!F40</f>
        <v>731.1518399183406</v>
      </c>
      <c r="F40" s="9">
        <f>+'Tr.Rec. AA-Mod'!F40</f>
        <v>612.9564988056227</v>
      </c>
      <c r="G40" s="9">
        <f>+'Tr.Rec. AA-Mod'!G40</f>
        <v>-4831.538867736846</v>
      </c>
      <c r="H40" s="16">
        <f>+'Tr.Rec. AA-Cons'!H40</f>
        <v>0.3384975210688488</v>
      </c>
      <c r="I40" s="16">
        <f>+'Tr.Rec. AA-Mod'!H40</f>
        <v>0.3281029351475322</v>
      </c>
      <c r="J40" s="15">
        <f t="shared" si="0"/>
        <v>3026.5623121005588</v>
      </c>
      <c r="K40" s="15">
        <f t="shared" si="1"/>
        <v>2655.690604253728</v>
      </c>
      <c r="L40" s="15">
        <f t="shared" si="2"/>
        <v>6881.279025819524</v>
      </c>
    </row>
    <row r="41" spans="1:12" ht="12.75">
      <c r="A41" s="1">
        <f>+'Tr.Rec. AA-Cons'!A41</f>
        <v>39903</v>
      </c>
      <c r="B41" s="9">
        <f>+'Tr.Rec. AA-Cons'!D41</f>
        <v>110062.609375076</v>
      </c>
      <c r="C41" s="9">
        <f>+'Tr.Rec. AA-Mod'!D41</f>
        <v>109054.12526219434</v>
      </c>
      <c r="D41" s="9">
        <f>+'Tr.Rec. AA-Mod'!E41</f>
        <v>76261.62581709596</v>
      </c>
      <c r="E41" s="9">
        <f>+'Tr.Rec. AA-Cons'!F41</f>
        <v>1497.8534583596338</v>
      </c>
      <c r="F41" s="9">
        <f>+'Tr.Rec. AA-Mod'!F41</f>
        <v>1528.8279376096325</v>
      </c>
      <c r="G41" s="9">
        <f>+'Tr.Rec. AA-Mod'!G41</f>
        <v>1546.6220072644646</v>
      </c>
      <c r="H41" s="16">
        <f>+'Tr.Rec. AA-Cons'!H41</f>
        <v>0.33800983557980047</v>
      </c>
      <c r="I41" s="16">
        <f>+'Tr.Rec. AA-Mod'!H41</f>
        <v>0.32792499445098366</v>
      </c>
      <c r="J41" s="15">
        <f t="shared" si="0"/>
        <v>3088.5127935362148</v>
      </c>
      <c r="K41" s="15">
        <f t="shared" si="1"/>
        <v>2783.662574183364</v>
      </c>
      <c r="L41" s="15">
        <f t="shared" si="2"/>
        <v>5903.589868220366</v>
      </c>
    </row>
    <row r="42" spans="1:12" ht="12.75">
      <c r="A42" s="1">
        <f>+'Tr.Rec. AA-Cons'!A42</f>
        <v>39933</v>
      </c>
      <c r="B42" s="9">
        <f>+'Tr.Rec. AA-Cons'!D42</f>
        <v>111618.87074054245</v>
      </c>
      <c r="C42" s="9">
        <f>+'Tr.Rec. AA-Mod'!D42</f>
        <v>110929.74641942141</v>
      </c>
      <c r="D42" s="9">
        <f>+'Tr.Rec. AA-Mod'!E42</f>
        <v>82499.42923296097</v>
      </c>
      <c r="E42" s="9">
        <f>+'Tr.Rec. AA-Cons'!F42</f>
        <v>1556.2613654664456</v>
      </c>
      <c r="F42" s="9">
        <f>+'Tr.Rec. AA-Mod'!F42</f>
        <v>1875.6211572270695</v>
      </c>
      <c r="G42" s="9">
        <f>+'Tr.Rec. AA-Mod'!G42</f>
        <v>6237.803415865012</v>
      </c>
      <c r="H42" s="16">
        <f>+'Tr.Rec. AA-Cons'!H42</f>
        <v>0.29119441507581467</v>
      </c>
      <c r="I42" s="16">
        <f>+'Tr.Rec. AA-Mod'!H42</f>
        <v>0.2843031718646044</v>
      </c>
      <c r="J42" s="15">
        <f t="shared" si="0"/>
        <v>2822.669476809349</v>
      </c>
      <c r="K42" s="15">
        <f t="shared" si="1"/>
        <v>2540.8887637181647</v>
      </c>
      <c r="L42" s="15">
        <f t="shared" si="2"/>
        <v>5517.491225724629</v>
      </c>
    </row>
    <row r="43" spans="1:12" ht="12.75">
      <c r="A43" s="1">
        <f>+'Tr.Rec. AA-Cons'!A43</f>
        <v>39962</v>
      </c>
      <c r="B43" s="9">
        <f>+'Tr.Rec. AA-Cons'!D43</f>
        <v>110379.05691596903</v>
      </c>
      <c r="C43" s="9">
        <f>+'Tr.Rec. AA-Mod'!D43</f>
        <v>109735.0738782837</v>
      </c>
      <c r="D43" s="9">
        <f>+'Tr.Rec. AA-Mod'!E43</f>
        <v>82170.56707548228</v>
      </c>
      <c r="E43" s="9">
        <f>+'Tr.Rec. AA-Cons'!F43</f>
        <v>-1239.8138245734153</v>
      </c>
      <c r="F43" s="9">
        <f>+'Tr.Rec. AA-Mod'!F43</f>
        <v>-1194.672541137712</v>
      </c>
      <c r="G43" s="9">
        <f>+'Tr.Rec. AA-Mod'!G43</f>
        <v>-328.86215747869574</v>
      </c>
      <c r="H43" s="16">
        <f>+'Tr.Rec. AA-Cons'!H43</f>
        <v>0.2820848984048675</v>
      </c>
      <c r="I43" s="16">
        <f>+'Tr.Rec. AA-Mod'!H43</f>
        <v>0.27564506802801414</v>
      </c>
      <c r="J43" s="15">
        <f t="shared" si="0"/>
        <v>3037.3514075272706</v>
      </c>
      <c r="K43" s="15">
        <f t="shared" si="1"/>
        <v>3037.422161217722</v>
      </c>
      <c r="L43" s="15">
        <f t="shared" si="2"/>
        <v>5049.796195944142</v>
      </c>
    </row>
    <row r="44" spans="1:12" ht="12.75">
      <c r="A44" s="1">
        <f>+'Tr.Rec. AA-Cons'!A44</f>
        <v>39994</v>
      </c>
      <c r="B44" s="9">
        <f>+'Tr.Rec. AA-Cons'!D44</f>
        <v>111539.5994235751</v>
      </c>
      <c r="C44" s="9">
        <f>+'Tr.Rec. AA-Mod'!D44</f>
        <v>110819.06001170346</v>
      </c>
      <c r="D44" s="9">
        <f>+'Tr.Rec. AA-Mod'!E44</f>
        <v>82514.96133506496</v>
      </c>
      <c r="E44" s="9">
        <f>+'Tr.Rec. AA-Cons'!F44</f>
        <v>1160.5425076060637</v>
      </c>
      <c r="F44" s="9">
        <f>+'Tr.Rec. AA-Mod'!F44</f>
        <v>1083.986133419763</v>
      </c>
      <c r="G44" s="9">
        <f>+'Tr.Rec. AA-Mod'!G44</f>
        <v>344.3942595826811</v>
      </c>
      <c r="H44" s="16">
        <f>+'Tr.Rec. AA-Cons'!H44</f>
        <v>0.29024638088510135</v>
      </c>
      <c r="I44" s="16">
        <f>+'Tr.Rec. AA-Mod'!H44</f>
        <v>0.2830409867663849</v>
      </c>
      <c r="J44" s="15">
        <f t="shared" si="0"/>
        <v>3175.295465785096</v>
      </c>
      <c r="K44" s="15">
        <f t="shared" si="1"/>
        <v>3419.451017395572</v>
      </c>
      <c r="L44" s="15">
        <f t="shared" si="2"/>
        <v>4192.999525932864</v>
      </c>
    </row>
    <row r="45" spans="1:12" ht="12.75">
      <c r="A45" s="1">
        <f>+'Tr.Rec. AA-Cons'!A45</f>
        <v>40025</v>
      </c>
      <c r="B45" s="9">
        <f>+'Tr.Rec. AA-Cons'!D45</f>
        <v>114885.20567109418</v>
      </c>
      <c r="C45" s="9">
        <f>+'Tr.Rec. AA-Mod'!D45</f>
        <v>115215.3300429283</v>
      </c>
      <c r="D45" s="9">
        <f>+'Tr.Rec. AA-Mod'!E45</f>
        <v>86714.23226074445</v>
      </c>
      <c r="E45" s="9">
        <f>+'Tr.Rec. AA-Cons'!F45</f>
        <v>3345.6062475190847</v>
      </c>
      <c r="F45" s="9">
        <f>+'Tr.Rec. AA-Mod'!F45</f>
        <v>4396.270031224834</v>
      </c>
      <c r="G45" s="9">
        <f>+'Tr.Rec. AA-Mod'!G45</f>
        <v>4199.2709256794915</v>
      </c>
      <c r="H45" s="16">
        <f>+'Tr.Rec. AA-Cons'!H45</f>
        <v>0.2817097341034974</v>
      </c>
      <c r="I45" s="16">
        <f>+'Tr.Rec. AA-Mod'!H45</f>
        <v>0.2850109778218385</v>
      </c>
      <c r="J45" s="15">
        <f t="shared" si="0"/>
        <v>3333.190050302914</v>
      </c>
      <c r="K45" s="15">
        <f t="shared" si="1"/>
        <v>3763.0312671463535</v>
      </c>
      <c r="L45" s="15">
        <f t="shared" si="2"/>
        <v>4176.846775618881</v>
      </c>
    </row>
    <row r="46" spans="1:12" ht="12.75">
      <c r="A46" s="1">
        <f>+'Tr.Rec. AA-Cons'!A46</f>
        <v>40056</v>
      </c>
      <c r="B46" s="9">
        <f>+'Tr.Rec. AA-Cons'!D46</f>
        <v>115235.50710812998</v>
      </c>
      <c r="C46" s="9">
        <f>+'Tr.Rec. AA-Mod'!D46</f>
        <v>115745.80742151006</v>
      </c>
      <c r="D46" s="9">
        <f>+'Tr.Rec. AA-Mod'!E46</f>
        <v>87845.7766390105</v>
      </c>
      <c r="E46" s="9">
        <f>+'Tr.Rec. AA-Cons'!F46</f>
        <v>350.3014370357996</v>
      </c>
      <c r="F46" s="9">
        <f>+'Tr.Rec. AA-Mod'!F46</f>
        <v>530.477378581767</v>
      </c>
      <c r="G46" s="9">
        <f>+'Tr.Rec. AA-Mod'!G46</f>
        <v>1131.544378266044</v>
      </c>
      <c r="H46" s="16">
        <f>+'Tr.Rec. AA-Cons'!H46</f>
        <v>0.2738973046911948</v>
      </c>
      <c r="I46" s="16">
        <f>+'Tr.Rec. AA-Mod'!H46</f>
        <v>0.27900030782499563</v>
      </c>
      <c r="J46" s="15">
        <f t="shared" si="0"/>
        <v>3144.1902758742185</v>
      </c>
      <c r="K46" s="15">
        <f t="shared" si="1"/>
        <v>3640.833627123924</v>
      </c>
      <c r="L46" s="15">
        <f t="shared" si="2"/>
        <v>4437.213849781646</v>
      </c>
    </row>
    <row r="47" spans="1:12" ht="12.75">
      <c r="A47" s="1">
        <f>+'Tr.Rec. AA-Cons'!A47</f>
        <v>40086</v>
      </c>
      <c r="B47" s="9">
        <f>+'Tr.Rec. AA-Cons'!D47</f>
        <v>116003.65320080853</v>
      </c>
      <c r="C47" s="9">
        <f>+'Tr.Rec. AA-Mod'!D47</f>
        <v>116563.32457100661</v>
      </c>
      <c r="D47" s="9">
        <f>+'Tr.Rec. AA-Mod'!E47</f>
        <v>88916.0364063237</v>
      </c>
      <c r="E47" s="9">
        <f>+'Tr.Rec. AA-Cons'!F47</f>
        <v>768.1460926785512</v>
      </c>
      <c r="F47" s="9">
        <f>+'Tr.Rec. AA-Mod'!F47</f>
        <v>817.5171494965471</v>
      </c>
      <c r="G47" s="9">
        <f>+'Tr.Rec. AA-Mod'!G47</f>
        <v>1070.2597673132113</v>
      </c>
      <c r="H47" s="16">
        <f>+'Tr.Rec. AA-Cons'!H47</f>
        <v>0.27087616794484837</v>
      </c>
      <c r="I47" s="16">
        <f>+'Tr.Rec. AA-Mod'!H47</f>
        <v>0.27647288164682915</v>
      </c>
      <c r="J47" s="15">
        <f t="shared" si="0"/>
        <v>3145.9857726335554</v>
      </c>
      <c r="K47" s="15">
        <f t="shared" si="1"/>
        <v>3709.097660399182</v>
      </c>
      <c r="L47" s="15">
        <f t="shared" si="2"/>
        <v>4767.336630924098</v>
      </c>
    </row>
    <row r="48" spans="1:12" ht="12.75">
      <c r="A48" s="1">
        <f>+'Tr.Rec. AA-Cons'!A48</f>
        <v>40116</v>
      </c>
      <c r="B48" s="9">
        <f>+'Tr.Rec. AA-Cons'!D48</f>
        <v>115315.11278016014</v>
      </c>
      <c r="C48" s="9">
        <f>+'Tr.Rec. AA-Mod'!D48</f>
        <v>115464.34673206953</v>
      </c>
      <c r="D48" s="9">
        <f>+'Tr.Rec. AA-Mod'!E48</f>
        <v>87925.82578792845</v>
      </c>
      <c r="E48" s="9">
        <f>+'Tr.Rec. AA-Cons'!F48</f>
        <v>-688.5404206483945</v>
      </c>
      <c r="F48" s="9">
        <f>+'Tr.Rec. AA-Mod'!F48</f>
        <v>-1098.9778389370767</v>
      </c>
      <c r="G48" s="9">
        <f>+'Tr.Rec. AA-Mod'!G48</f>
        <v>-990.2106183952565</v>
      </c>
      <c r="H48" s="16">
        <f>+'Tr.Rec. AA-Cons'!H48</f>
        <v>0.2738928699223169</v>
      </c>
      <c r="I48" s="16">
        <f>+'Tr.Rec. AA-Mod'!H48</f>
        <v>0.27538520944141087</v>
      </c>
      <c r="J48" s="15">
        <f t="shared" si="0"/>
        <v>3612.575670590392</v>
      </c>
      <c r="K48" s="15">
        <f t="shared" si="1"/>
        <v>4437.7714280552445</v>
      </c>
      <c r="L48" s="15">
        <f t="shared" si="2"/>
        <v>5289.9141663490045</v>
      </c>
    </row>
    <row r="49" spans="1:12" ht="12.75">
      <c r="A49" s="1">
        <f>+'Tr.Rec. AA-Cons'!A49</f>
        <v>40147</v>
      </c>
      <c r="B49" s="9">
        <f>+'Tr.Rec. AA-Cons'!D49</f>
        <v>116682.2745388395</v>
      </c>
      <c r="C49" s="9">
        <f>+'Tr.Rec. AA-Mod'!D49</f>
        <v>117078.51013511409</v>
      </c>
      <c r="D49" s="9">
        <f>+'Tr.Rec. AA-Mod'!E49</f>
        <v>89022.13674261468</v>
      </c>
      <c r="E49" s="9">
        <f>+'Tr.Rec. AA-Cons'!F49</f>
        <v>1367.1617586793582</v>
      </c>
      <c r="F49" s="9">
        <f>+'Tr.Rec. AA-Mod'!F49</f>
        <v>1614.1634030445566</v>
      </c>
      <c r="G49" s="9">
        <f>+'Tr.Rec. AA-Mod'!G49</f>
        <v>1096.3109546862252</v>
      </c>
      <c r="H49" s="16">
        <f>+'Tr.Rec. AA-Cons'!H49</f>
        <v>0.27660137796224826</v>
      </c>
      <c r="I49" s="16">
        <f>+'Tr.Rec. AA-Mod'!H49</f>
        <v>0.28056373392499423</v>
      </c>
      <c r="J49" s="15">
        <f t="shared" si="0"/>
        <v>3696.110776656324</v>
      </c>
      <c r="K49" s="15">
        <f t="shared" si="1"/>
        <v>4634.590245085621</v>
      </c>
      <c r="L49" s="15">
        <f t="shared" si="2"/>
        <v>5509.814820921041</v>
      </c>
    </row>
    <row r="50" spans="1:12" ht="12.75">
      <c r="A50" s="1">
        <f>+'Tr.Rec. AA-Cons'!A50</f>
        <v>40177</v>
      </c>
      <c r="B50" s="9">
        <f>+'Tr.Rec. AA-Cons'!D50</f>
        <v>120398.92144697158</v>
      </c>
      <c r="C50" s="9">
        <f>+'Tr.Rec. AA-Mod'!D50</f>
        <v>122290.76197066576</v>
      </c>
      <c r="D50" s="9">
        <f>+'Tr.Rec. AA-Mod'!E50</f>
        <v>92705.16968321537</v>
      </c>
      <c r="E50" s="9">
        <f>+'Tr.Rec. AA-Cons'!F50</f>
        <v>3716.646908132083</v>
      </c>
      <c r="F50" s="9">
        <f>+'Tr.Rec. AA-Mod'!F50</f>
        <v>5212.251835551666</v>
      </c>
      <c r="G50" s="9">
        <f>+'Tr.Rec. AA-Mod'!G50</f>
        <v>3683.032940600693</v>
      </c>
      <c r="H50" s="16">
        <f>+'Tr.Rec. AA-Cons'!H50</f>
        <v>0.276937517637562</v>
      </c>
      <c r="I50" s="16">
        <f>+'Tr.Rec. AA-Mod'!H50</f>
        <v>0.2958559228745038</v>
      </c>
      <c r="J50" s="15">
        <f t="shared" si="0"/>
        <v>3824.566841322882</v>
      </c>
      <c r="K50" s="15">
        <f t="shared" si="1"/>
        <v>4800.770592949391</v>
      </c>
      <c r="L50" s="15">
        <f t="shared" si="2"/>
        <v>4928.9382846855715</v>
      </c>
    </row>
    <row r="51" spans="1:12" ht="12.75">
      <c r="A51" s="1">
        <f>+'Tr.Rec. AA-Cons'!A51</f>
        <v>40207</v>
      </c>
      <c r="B51" s="9">
        <f>+'Tr.Rec. AA-Cons'!D51</f>
        <v>120209.57311721078</v>
      </c>
      <c r="C51" s="9">
        <f>+'Tr.Rec. AA-Mod'!D51</f>
        <v>121987.57630993813</v>
      </c>
      <c r="D51" s="9">
        <f>+'Tr.Rec. AA-Mod'!E51</f>
        <v>92230.17616285932</v>
      </c>
      <c r="E51" s="9">
        <f>+'Tr.Rec. AA-Cons'!F51</f>
        <v>-189.3483297608036</v>
      </c>
      <c r="F51" s="9">
        <f>+'Tr.Rec. AA-Mod'!F51</f>
        <v>-303.1856607276277</v>
      </c>
      <c r="G51" s="9">
        <f>+'Tr.Rec. AA-Mod'!G51</f>
        <v>-474.99352035604534</v>
      </c>
      <c r="H51" s="16">
        <f>+'Tr.Rec. AA-Cons'!H51</f>
        <v>0.27979396954351443</v>
      </c>
      <c r="I51" s="16">
        <f>+'Tr.Rec. AA-Mod'!H51</f>
        <v>0.29757400147078805</v>
      </c>
      <c r="J51" s="15">
        <f t="shared" si="0"/>
        <v>4448.325528099344</v>
      </c>
      <c r="K51" s="15">
        <f t="shared" si="1"/>
        <v>5576.722518662831</v>
      </c>
      <c r="L51" s="15">
        <f t="shared" si="2"/>
        <v>4711.830906614926</v>
      </c>
    </row>
    <row r="52" spans="1:12" ht="12.75">
      <c r="A52" s="1">
        <f>+'Tr.Rec. AA-Cons'!A52</f>
        <v>40235</v>
      </c>
      <c r="B52" s="9">
        <f>+'Tr.Rec. AA-Cons'!D52</f>
        <v>121898.35232030124</v>
      </c>
      <c r="C52" s="9">
        <f>+'Tr.Rec. AA-Mod'!D52</f>
        <v>123720.93912222273</v>
      </c>
      <c r="D52" s="9">
        <f>+'Tr.Rec. AA-Mod'!E52</f>
        <v>93589.59893958518</v>
      </c>
      <c r="E52" s="9">
        <f>+'Tr.Rec. AA-Cons'!F52</f>
        <v>1688.7792030904675</v>
      </c>
      <c r="F52" s="9">
        <f>+'Tr.Rec. AA-Mod'!F52</f>
        <v>1733.3628122845985</v>
      </c>
      <c r="G52" s="9">
        <f>+'Tr.Rec. AA-Mod'!G52</f>
        <v>1359.4227767258562</v>
      </c>
      <c r="H52" s="16">
        <f>+'Tr.Rec. AA-Cons'!H52</f>
        <v>0.28308753380716056</v>
      </c>
      <c r="I52" s="16">
        <f>+'Tr.Rec. AA-Mod'!H52</f>
        <v>0.30131340182637545</v>
      </c>
      <c r="J52" s="15">
        <f t="shared" si="0"/>
        <v>4702.937635228141</v>
      </c>
      <c r="K52" s="15">
        <f t="shared" si="1"/>
        <v>5937.466551465724</v>
      </c>
      <c r="L52" s="15">
        <f t="shared" si="2"/>
        <v>5107.306120895716</v>
      </c>
    </row>
    <row r="53" spans="1:12" ht="12.75">
      <c r="A53" s="1">
        <f>+'Tr.Rec. AA-Cons'!A53</f>
        <v>40268</v>
      </c>
      <c r="B53" s="9">
        <f>+'Tr.Rec. AA-Cons'!D53</f>
        <v>125875.87143487623</v>
      </c>
      <c r="C53" s="9">
        <f>+'Tr.Rec. AA-Mod'!D53</f>
        <v>128902.39339433653</v>
      </c>
      <c r="D53" s="9">
        <f>+'Tr.Rec. AA-Mod'!E53</f>
        <v>98147.09712558417</v>
      </c>
      <c r="E53" s="9">
        <f>+'Tr.Rec. AA-Cons'!F53</f>
        <v>3977.519114574985</v>
      </c>
      <c r="F53" s="9">
        <f>+'Tr.Rec. AA-Mod'!F53</f>
        <v>5181.454272113799</v>
      </c>
      <c r="G53" s="9">
        <f>+'Tr.Rec. AA-Mod'!G53</f>
        <v>4557.498185998993</v>
      </c>
      <c r="H53" s="16">
        <f>+'Tr.Rec. AA-Cons'!H53</f>
        <v>0.2772877430929205</v>
      </c>
      <c r="I53" s="16">
        <f>+'Tr.Rec. AA-Mod'!H53</f>
        <v>0.30755296268752363</v>
      </c>
      <c r="J53" s="15">
        <f t="shared" si="0"/>
        <v>4610.635357753023</v>
      </c>
      <c r="K53" s="15">
        <f t="shared" si="1"/>
        <v>5805.383910765554</v>
      </c>
      <c r="L53" s="15">
        <f t="shared" si="2"/>
        <v>4890.226114523853</v>
      </c>
    </row>
    <row r="54" spans="1:12" ht="12.75">
      <c r="A54" s="1">
        <f>+'Tr.Rec. AA-Cons'!A54</f>
        <v>40298</v>
      </c>
      <c r="B54" s="9">
        <f>+'Tr.Rec. AA-Cons'!D54</f>
        <v>124931.15529238193</v>
      </c>
      <c r="C54" s="9">
        <f>+'Tr.Rec. AA-Mod'!D54</f>
        <v>128142.55560973317</v>
      </c>
      <c r="D54" s="9">
        <f>+'Tr.Rec. AA-Mod'!E54</f>
        <v>99073.45737666359</v>
      </c>
      <c r="E54" s="9">
        <f>+'Tr.Rec. AA-Cons'!F54</f>
        <v>-944.7161424943042</v>
      </c>
      <c r="F54" s="9">
        <f>+'Tr.Rec. AA-Mod'!F54</f>
        <v>-759.8377846033545</v>
      </c>
      <c r="G54" s="9">
        <f>+'Tr.Rec. AA-Mod'!G54</f>
        <v>926.3602510794153</v>
      </c>
      <c r="H54" s="16">
        <f>+'Tr.Rec. AA-Cons'!H54</f>
        <v>0.25857697915718336</v>
      </c>
      <c r="I54" s="16">
        <f>+'Tr.Rec. AA-Mod'!H54</f>
        <v>0.2906909823306959</v>
      </c>
      <c r="J54" s="15">
        <f t="shared" si="0"/>
        <v>4267.405390904919</v>
      </c>
      <c r="K54" s="15">
        <f t="shared" si="1"/>
        <v>5297.152169450115</v>
      </c>
      <c r="L54" s="15">
        <f t="shared" si="2"/>
        <v>4203.995747535417</v>
      </c>
    </row>
    <row r="55" spans="1:12" ht="12.75">
      <c r="A55" s="1">
        <f>+'Tr.Rec. AA-Cons'!A55</f>
        <v>40329</v>
      </c>
      <c r="B55" s="9">
        <f>+'Tr.Rec. AA-Cons'!D55</f>
        <v>125795.54615913788</v>
      </c>
      <c r="C55" s="9">
        <f>+'Tr.Rec. AA-Mod'!D55</f>
        <v>128439.49896572488</v>
      </c>
      <c r="D55" s="9">
        <f>+'Tr.Rec. AA-Mod'!E55</f>
        <v>97562.62210371668</v>
      </c>
      <c r="E55" s="9">
        <f>+'Tr.Rec. AA-Cons'!F55</f>
        <v>864.390866755959</v>
      </c>
      <c r="F55" s="9">
        <f>+'Tr.Rec. AA-Mod'!F55</f>
        <v>296.9433559917088</v>
      </c>
      <c r="G55" s="9">
        <f>+'Tr.Rec. AA-Mod'!G55</f>
        <v>-1510.8352729469043</v>
      </c>
      <c r="H55" s="16">
        <f>+'Tr.Rec. AA-Cons'!H55</f>
        <v>0.28232924055421205</v>
      </c>
      <c r="I55" s="16">
        <f>+'Tr.Rec. AA-Mod'!H55</f>
        <v>0.30876876862008207</v>
      </c>
      <c r="J55" s="15">
        <f t="shared" si="0"/>
        <v>4242.353193923869</v>
      </c>
      <c r="K55" s="15">
        <f t="shared" si="1"/>
        <v>5198.7287918004</v>
      </c>
      <c r="L55" s="15">
        <f t="shared" si="2"/>
        <v>3961.9226914804</v>
      </c>
    </row>
    <row r="56" spans="1:12" ht="12.75">
      <c r="A56" s="1">
        <f>+'Tr.Rec. AA-Cons'!A56</f>
        <v>40359</v>
      </c>
      <c r="B56" s="9">
        <f>+'Tr.Rec. AA-Cons'!D56</f>
        <v>124991.55380228735</v>
      </c>
      <c r="C56" s="9">
        <f>+'Tr.Rec. AA-Mod'!D56</f>
        <v>127110.68376805708</v>
      </c>
      <c r="D56" s="9">
        <f>+'Tr.Rec. AA-Mod'!E56</f>
        <v>95516.19477254273</v>
      </c>
      <c r="E56" s="9">
        <f>+'Tr.Rec. AA-Cons'!F56</f>
        <v>-803.9923568505328</v>
      </c>
      <c r="F56" s="9">
        <f>+'Tr.Rec. AA-Mod'!F56</f>
        <v>-1328.8151976678055</v>
      </c>
      <c r="G56" s="9">
        <f>+'Tr.Rec. AA-Mod'!G56</f>
        <v>-2046.4273311739526</v>
      </c>
      <c r="H56" s="16">
        <f>+'Tr.Rec. AA-Cons'!H56</f>
        <v>0.2947535902974462</v>
      </c>
      <c r="I56" s="16">
        <f>+'Tr.Rec. AA-Mod'!H56</f>
        <v>0.31594488995514347</v>
      </c>
      <c r="J56" s="15">
        <f t="shared" si="0"/>
        <v>4157.987552560582</v>
      </c>
      <c r="K56" s="15">
        <f t="shared" si="1"/>
        <v>5001.374692954359</v>
      </c>
      <c r="L56" s="15">
        <f t="shared" si="2"/>
        <v>3654.4527677895076</v>
      </c>
    </row>
    <row r="57" spans="1:12" ht="12.75">
      <c r="A57" s="1">
        <f>+'Tr.Rec. AA-Cons'!A57</f>
        <v>40389</v>
      </c>
      <c r="B57" s="9">
        <f>+'Tr.Rec. AA-Cons'!D57</f>
        <v>126202.28603079409</v>
      </c>
      <c r="C57" s="9">
        <f>+'Tr.Rec. AA-Mod'!D57</f>
        <v>128384.37722776974</v>
      </c>
      <c r="D57" s="9">
        <f>+'Tr.Rec. AA-Mod'!E57</f>
        <v>96577.41813252529</v>
      </c>
      <c r="E57" s="9">
        <f>+'Tr.Rec. AA-Cons'!F57</f>
        <v>1210.7322285067348</v>
      </c>
      <c r="F57" s="9">
        <f>+'Tr.Rec. AA-Mod'!F57</f>
        <v>1273.6934597126674</v>
      </c>
      <c r="G57" s="9">
        <f>+'Tr.Rec. AA-Mod'!G57</f>
        <v>1061.2233599825558</v>
      </c>
      <c r="H57" s="16">
        <f>+'Tr.Rec. AA-Cons'!H57</f>
        <v>0.29624867898268803</v>
      </c>
      <c r="I57" s="16">
        <f>+'Tr.Rec. AA-Mod'!H57</f>
        <v>0.3180695909524446</v>
      </c>
      <c r="J57" s="15">
        <f t="shared" si="0"/>
        <v>3949.820347099529</v>
      </c>
      <c r="K57" s="15">
        <f t="shared" si="1"/>
        <v>4709.5828890373805</v>
      </c>
      <c r="L57" s="15">
        <f t="shared" si="2"/>
        <v>3388.4111768946277</v>
      </c>
    </row>
    <row r="58" spans="1:12" ht="12.75">
      <c r="A58" s="1">
        <f>+'Tr.Rec. AA-Cons'!A58</f>
        <v>40421</v>
      </c>
      <c r="B58" s="9">
        <f>+'Tr.Rec. AA-Cons'!D58</f>
        <v>127325.1528447316</v>
      </c>
      <c r="C58" s="9">
        <f>+'Tr.Rec. AA-Mod'!D58</f>
        <v>129223.46496393786</v>
      </c>
      <c r="D58" s="9">
        <f>+'Tr.Rec. AA-Mod'!E58</f>
        <v>95805.78436436602</v>
      </c>
      <c r="E58" s="9">
        <f>+'Tr.Rec. AA-Cons'!F58</f>
        <v>1122.8668139375077</v>
      </c>
      <c r="F58" s="9">
        <f>+'Tr.Rec. AA-Mod'!F58</f>
        <v>839.0877361681196</v>
      </c>
      <c r="G58" s="9">
        <f>+'Tr.Rec. AA-Mod'!G58</f>
        <v>-771.6337681592704</v>
      </c>
      <c r="H58" s="16">
        <f>+'Tr.Rec. AA-Cons'!H58</f>
        <v>0.31519368480365584</v>
      </c>
      <c r="I58" s="16">
        <f>+'Tr.Rec. AA-Mod'!H58</f>
        <v>0.3341768059957184</v>
      </c>
      <c r="J58" s="15">
        <f t="shared" si="0"/>
        <v>3351.3929097180403</v>
      </c>
      <c r="K58" s="15">
        <f t="shared" si="1"/>
        <v>3913.9072620890292</v>
      </c>
      <c r="L58" s="15">
        <f t="shared" si="2"/>
        <v>2796.3708984014306</v>
      </c>
    </row>
    <row r="59" spans="1:12" ht="12.75">
      <c r="A59" s="1">
        <f>+'Tr.Rec. AA-Cons'!A59</f>
        <v>40451</v>
      </c>
      <c r="B59" s="9">
        <f>+'Tr.Rec. AA-Cons'!D59</f>
        <v>127453.10694650673</v>
      </c>
      <c r="C59" s="9">
        <f>+'Tr.Rec. AA-Mod'!D59</f>
        <v>129876.86435324748</v>
      </c>
      <c r="D59" s="9">
        <f>+'Tr.Rec. AA-Mod'!E59</f>
        <v>96680.41680210568</v>
      </c>
      <c r="E59" s="9">
        <f>+'Tr.Rec. AA-Cons'!F59</f>
        <v>127.95410177513259</v>
      </c>
      <c r="F59" s="9">
        <f>+'Tr.Rec. AA-Mod'!F59</f>
        <v>653.3993893096194</v>
      </c>
      <c r="G59" s="9">
        <f>+'Tr.Rec. AA-Mod'!G59</f>
        <v>874.6324377396668</v>
      </c>
      <c r="H59" s="16">
        <f>+'Tr.Rec. AA-Cons'!H59</f>
        <v>0.3077269014440105</v>
      </c>
      <c r="I59" s="16">
        <f>+'Tr.Rec. AA-Mod'!H59</f>
        <v>0.33196447551141794</v>
      </c>
      <c r="J59" s="15">
        <f aca="true" t="shared" si="3" ref="J59:J80">STDEVP(B50:B61)</f>
        <v>2728.902608743826</v>
      </c>
      <c r="K59" s="15">
        <f aca="true" t="shared" si="4" ref="K59:K80">STDEVP(C50:C61)</f>
        <v>3303.20272099102</v>
      </c>
      <c r="L59" s="15">
        <f aca="true" t="shared" si="5" ref="L59:L80">STDEVP(D50:D61)</f>
        <v>2193.163188011625</v>
      </c>
    </row>
    <row r="60" spans="1:12" ht="12.75">
      <c r="A60" s="1">
        <f>+'Tr.Rec. AA-Cons'!A60</f>
        <v>40480</v>
      </c>
      <c r="B60" s="9">
        <f>+'Tr.Rec. AA-Cons'!D60</f>
        <v>127635.98711802065</v>
      </c>
      <c r="C60" s="9">
        <f>+'Tr.Rec. AA-Mod'!D60</f>
        <v>130347.09996585757</v>
      </c>
      <c r="D60" s="9">
        <f>+'Tr.Rec. AA-Mod'!E60</f>
        <v>97317.62417548639</v>
      </c>
      <c r="E60" s="9">
        <f>+'Tr.Rec. AA-Cons'!F60</f>
        <v>182.88017151392705</v>
      </c>
      <c r="F60" s="9">
        <f>+'Tr.Rec. AA-Mod'!F60</f>
        <v>470.2356126100931</v>
      </c>
      <c r="G60" s="9">
        <f>+'Tr.Rec. AA-Mod'!G60</f>
        <v>637.2073733807047</v>
      </c>
      <c r="H60" s="16">
        <f>+'Tr.Rec. AA-Cons'!H60</f>
        <v>0.3031836294253426</v>
      </c>
      <c r="I60" s="16">
        <f>+'Tr.Rec. AA-Mod'!H60</f>
        <v>0.330294757903712</v>
      </c>
      <c r="J60" s="15">
        <f t="shared" si="3"/>
        <v>2501.4281189340586</v>
      </c>
      <c r="K60" s="15">
        <f t="shared" si="4"/>
        <v>3409.890236776522</v>
      </c>
      <c r="L60" s="15">
        <f t="shared" si="5"/>
        <v>2406.5002176881335</v>
      </c>
    </row>
    <row r="61" spans="1:12" ht="12.75">
      <c r="A61" s="1">
        <f>+'Tr.Rec. AA-Cons'!A61</f>
        <v>40512</v>
      </c>
      <c r="B61" s="9">
        <f>+'Tr.Rec. AA-Cons'!D61</f>
        <v>128820.85729311376</v>
      </c>
      <c r="C61" s="9">
        <f>+'Tr.Rec. AA-Mod'!D61</f>
        <v>133711.9857103721</v>
      </c>
      <c r="D61" s="9">
        <f>+'Tr.Rec. AA-Mod'!E61</f>
        <v>98806.63924529034</v>
      </c>
      <c r="E61" s="9">
        <f>+'Tr.Rec. AA-Cons'!F61</f>
        <v>1184.8701750931068</v>
      </c>
      <c r="F61" s="9">
        <f>+'Tr.Rec. AA-Mod'!F61</f>
        <v>3364.885744514526</v>
      </c>
      <c r="G61" s="9">
        <f>+'Tr.Rec. AA-Mod'!G61</f>
        <v>1489.0150698039506</v>
      </c>
      <c r="H61" s="16">
        <f>+'Tr.Rec. AA-Cons'!H61</f>
        <v>0.30014218047823427</v>
      </c>
      <c r="I61" s="16">
        <f>+'Tr.Rec. AA-Mod'!H61</f>
        <v>0.34905346465081766</v>
      </c>
      <c r="J61" s="15">
        <f t="shared" si="3"/>
        <v>1902.9261570998003</v>
      </c>
      <c r="K61" s="15">
        <f t="shared" si="4"/>
        <v>3031.6370729143523</v>
      </c>
      <c r="L61" s="15">
        <f t="shared" si="5"/>
        <v>2222.428888328778</v>
      </c>
    </row>
    <row r="62" spans="1:12" ht="12.75">
      <c r="A62" s="1">
        <f>+'Tr.Rec. AA-Cons'!A62</f>
        <v>40542</v>
      </c>
      <c r="B62" s="9">
        <f>+'Tr.Rec. AA-Cons'!D62</f>
        <v>128881.12906040624</v>
      </c>
      <c r="C62" s="9">
        <f>+'Tr.Rec. AA-Mod'!D62</f>
        <v>134794.94525710502</v>
      </c>
      <c r="D62" s="9">
        <f>+'Tr.Rec. AA-Mod'!E62</f>
        <v>101689.54170045545</v>
      </c>
      <c r="E62" s="9">
        <f>+'Tr.Rec. AA-Cons'!F62</f>
        <v>60.27176729247731</v>
      </c>
      <c r="F62" s="9">
        <f>+'Tr.Rec. AA-Mod'!F62</f>
        <v>1082.95954673292</v>
      </c>
      <c r="G62" s="9">
        <f>+'Tr.Rec. AA-Mod'!G62</f>
        <v>2882.902455165109</v>
      </c>
      <c r="H62" s="16">
        <f>+'Tr.Rec. AA-Cons'!H62</f>
        <v>0.27191587359950775</v>
      </c>
      <c r="I62" s="16">
        <f>+'Tr.Rec. AA-Mod'!H62</f>
        <v>0.3310540355664957</v>
      </c>
      <c r="J62" s="15">
        <f t="shared" si="3"/>
        <v>1445.9013189836062</v>
      </c>
      <c r="K62" s="15">
        <f t="shared" si="4"/>
        <v>2838.825585849839</v>
      </c>
      <c r="L62" s="15">
        <f t="shared" si="5"/>
        <v>2235.2838390027305</v>
      </c>
    </row>
    <row r="63" spans="1:12" ht="12.75">
      <c r="A63" s="1">
        <f>+'Tr.Rec. AA-Cons'!A63</f>
        <v>40574</v>
      </c>
      <c r="B63" s="9">
        <f>+'Tr.Rec. AA-Cons'!D63</f>
        <v>128122.25936353026</v>
      </c>
      <c r="C63" s="9">
        <f>+'Tr.Rec. AA-Mod'!D63</f>
        <v>134027.77890157225</v>
      </c>
      <c r="D63" s="9">
        <f>+'Tr.Rec. AA-Mod'!E63</f>
        <v>101212.88754668125</v>
      </c>
      <c r="E63" s="9">
        <f>+'Tr.Rec. AA-Cons'!F63</f>
        <v>-758.8696968759759</v>
      </c>
      <c r="F63" s="9">
        <f>+'Tr.Rec. AA-Mod'!F63</f>
        <v>-767.1663555327686</v>
      </c>
      <c r="G63" s="9">
        <f>+'Tr.Rec. AA-Mod'!G63</f>
        <v>-476.6541537742014</v>
      </c>
      <c r="H63" s="16">
        <f>+'Tr.Rec. AA-Cons'!H63</f>
        <v>0.26909371816849004</v>
      </c>
      <c r="I63" s="16">
        <f>+'Tr.Rec. AA-Mod'!H63</f>
        <v>0.32814891354890996</v>
      </c>
      <c r="J63" s="15">
        <f t="shared" si="3"/>
        <v>1407.5549259490326</v>
      </c>
      <c r="K63" s="15">
        <f t="shared" si="4"/>
        <v>2811.7876055577885</v>
      </c>
      <c r="L63" s="15">
        <f t="shared" si="5"/>
        <v>2277.495708557933</v>
      </c>
    </row>
    <row r="64" spans="1:12" ht="12.75">
      <c r="A64" s="1">
        <f>+'Tr.Rec. AA-Cons'!A64</f>
        <v>40602</v>
      </c>
      <c r="B64" s="9">
        <f>+'Tr.Rec. AA-Cons'!D64</f>
        <v>129171.40335676984</v>
      </c>
      <c r="C64" s="9">
        <f>+'Tr.Rec. AA-Mod'!D64</f>
        <v>135566.6694034198</v>
      </c>
      <c r="D64" s="9">
        <f>+'Tr.Rec. AA-Mod'!E64</f>
        <v>102564.83337275648</v>
      </c>
      <c r="E64" s="9">
        <f>+'Tr.Rec. AA-Cons'!F64</f>
        <v>1049.1439932395733</v>
      </c>
      <c r="F64" s="9">
        <f>+'Tr.Rec. AA-Mod'!F64</f>
        <v>1538.8905018475489</v>
      </c>
      <c r="G64" s="9">
        <f>+'Tr.Rec. AA-Mod'!G64</f>
        <v>1351.945826075229</v>
      </c>
      <c r="H64" s="16">
        <f>+'Tr.Rec. AA-Cons'!H64</f>
        <v>0.2660656998401336</v>
      </c>
      <c r="I64" s="16">
        <f>+'Tr.Rec. AA-Mod'!H64</f>
        <v>0.3300183603066331</v>
      </c>
      <c r="J64" s="15">
        <f t="shared" si="3"/>
        <v>1273.1815436686147</v>
      </c>
      <c r="K64" s="15">
        <f t="shared" si="4"/>
        <v>2683.2695739755477</v>
      </c>
      <c r="L64" s="15">
        <f t="shared" si="5"/>
        <v>2298.2064139557406</v>
      </c>
    </row>
    <row r="65" spans="1:12" ht="12.75">
      <c r="A65" s="1">
        <f>+'Tr.Rec. AA-Cons'!A65</f>
        <v>40633</v>
      </c>
      <c r="B65" s="9">
        <f>+'Tr.Rec. AA-Cons'!D65</f>
        <v>126618.17800020895</v>
      </c>
      <c r="C65" s="9">
        <f>+'Tr.Rec. AA-Mod'!D65</f>
        <v>132250.38902811642</v>
      </c>
      <c r="D65" s="9">
        <f>+'Tr.Rec. AA-Mod'!E65</f>
        <v>100042.58805935664</v>
      </c>
      <c r="E65" s="9">
        <f>+'Tr.Rec. AA-Cons'!F65</f>
        <v>-2553.2253565608844</v>
      </c>
      <c r="F65" s="9">
        <f>+'Tr.Rec. AA-Mod'!F65</f>
        <v>-3316.2803753033804</v>
      </c>
      <c r="G65" s="9">
        <f>+'Tr.Rec. AA-Mod'!G65</f>
        <v>-2522.245313399835</v>
      </c>
      <c r="H65" s="16">
        <f>+'Tr.Rec. AA-Cons'!H65</f>
        <v>0.2657558994085232</v>
      </c>
      <c r="I65" s="16">
        <f>+'Tr.Rec. AA-Mod'!H65</f>
        <v>0.3220780096875977</v>
      </c>
      <c r="J65" s="15">
        <f t="shared" si="3"/>
        <v>1197.529331312431</v>
      </c>
      <c r="K65" s="15">
        <f t="shared" si="4"/>
        <v>2552.553007481647</v>
      </c>
      <c r="L65" s="15">
        <f t="shared" si="5"/>
        <v>2303.4554595308914</v>
      </c>
    </row>
    <row r="66" spans="1:12" ht="12.75">
      <c r="A66" s="1">
        <f>+'Tr.Rec. AA-Cons'!A66</f>
        <v>40662</v>
      </c>
      <c r="B66" s="9">
        <f>+'Tr.Rec. AA-Cons'!D66</f>
        <v>126265.63902618561</v>
      </c>
      <c r="C66" s="9">
        <f>+'Tr.Rec. AA-Mod'!D66</f>
        <v>131882.60038937017</v>
      </c>
      <c r="D66" s="9">
        <f>+'Tr.Rec. AA-Mod'!E66</f>
        <v>99766.60146759693</v>
      </c>
      <c r="E66" s="9">
        <f>+'Tr.Rec. AA-Cons'!F66</f>
        <v>-352.5389740233368</v>
      </c>
      <c r="F66" s="9">
        <f>+'Tr.Rec. AA-Mod'!F66</f>
        <v>-367.7886387462495</v>
      </c>
      <c r="G66" s="9">
        <f>+'Tr.Rec. AA-Mod'!G66</f>
        <v>-275.98659175970533</v>
      </c>
      <c r="H66" s="16">
        <f>+'Tr.Rec. AA-Cons'!H66</f>
        <v>0.2649903755858868</v>
      </c>
      <c r="I66" s="16">
        <f>+'Tr.Rec. AA-Mod'!H66</f>
        <v>0.32115998921773226</v>
      </c>
      <c r="J66" s="15">
        <f t="shared" si="3"/>
        <v>1222.465405501557</v>
      </c>
      <c r="K66" s="15">
        <f t="shared" si="4"/>
        <v>2255.9914140525275</v>
      </c>
      <c r="L66" s="15">
        <f t="shared" si="5"/>
        <v>2078.2922170640322</v>
      </c>
    </row>
    <row r="67" spans="1:12" ht="12.75">
      <c r="A67" s="1">
        <f>+'Tr.Rec. AA-Cons'!A67</f>
        <v>40694</v>
      </c>
      <c r="B67" s="9">
        <f>+'Tr.Rec. AA-Cons'!D67</f>
        <v>127016.81694910789</v>
      </c>
      <c r="C67" s="9">
        <f>+'Tr.Rec. AA-Mod'!D67</f>
        <v>132448.97924461446</v>
      </c>
      <c r="D67" s="9">
        <f>+'Tr.Rec. AA-Mod'!E67</f>
        <v>100017.20445742944</v>
      </c>
      <c r="E67" s="9">
        <f>+'Tr.Rec. AA-Cons'!F67</f>
        <v>751.1779229222739</v>
      </c>
      <c r="F67" s="9">
        <f>+'Tr.Rec. AA-Mod'!F67</f>
        <v>566.3788552442857</v>
      </c>
      <c r="G67" s="9">
        <f>+'Tr.Rec. AA-Mod'!G67</f>
        <v>250.60298983250686</v>
      </c>
      <c r="H67" s="16">
        <f>+'Tr.Rec. AA-Cons'!H67</f>
        <v>0.2699961249167846</v>
      </c>
      <c r="I67" s="16">
        <f>+'Tr.Rec. AA-Mod'!H67</f>
        <v>0.3243177478718502</v>
      </c>
      <c r="J67" s="15">
        <f t="shared" si="3"/>
        <v>1427.479495795848</v>
      </c>
      <c r="K67" s="15">
        <f t="shared" si="4"/>
        <v>2149.2539317711175</v>
      </c>
      <c r="L67" s="15">
        <f t="shared" si="5"/>
        <v>1950.2031884251876</v>
      </c>
    </row>
    <row r="68" spans="1:12" ht="12.75">
      <c r="A68" s="1">
        <f>+'Tr.Rec. AA-Cons'!A68</f>
        <v>40724</v>
      </c>
      <c r="B68" s="9">
        <f>+'Tr.Rec. AA-Cons'!D68</f>
        <v>124843.86033335965</v>
      </c>
      <c r="C68" s="9">
        <f>+'Tr.Rec. AA-Mod'!D68</f>
        <v>129659.88065936811</v>
      </c>
      <c r="D68" s="9">
        <f>+'Tr.Rec. AA-Mod'!E68</f>
        <v>98712.93665397471</v>
      </c>
      <c r="E68" s="9">
        <f>+'Tr.Rec. AA-Cons'!F68</f>
        <v>-2172.956615748233</v>
      </c>
      <c r="F68" s="9">
        <f>+'Tr.Rec. AA-Mod'!F68</f>
        <v>-2789.098585246349</v>
      </c>
      <c r="G68" s="9">
        <f>+'Tr.Rec. AA-Mod'!G68</f>
        <v>-1304.267803454728</v>
      </c>
      <c r="H68" s="16">
        <f>+'Tr.Rec. AA-Cons'!H68</f>
        <v>0.26130923679384943</v>
      </c>
      <c r="I68" s="16">
        <f>+'Tr.Rec. AA-Mod'!H68</f>
        <v>0.30946944005393395</v>
      </c>
      <c r="J68" s="15">
        <f t="shared" si="3"/>
        <v>1645.160008512805</v>
      </c>
      <c r="K68" s="15">
        <f t="shared" si="4"/>
        <v>2408.208959480893</v>
      </c>
      <c r="L68" s="15">
        <f t="shared" si="5"/>
        <v>2229.9657774970474</v>
      </c>
    </row>
    <row r="69" spans="1:12" ht="12.75">
      <c r="A69" s="1">
        <f>+'Tr.Rec. AA-Cons'!A69</f>
        <v>40753</v>
      </c>
      <c r="B69" s="9">
        <f>+'Tr.Rec. AA-Cons'!D69</f>
        <v>124516.38174185605</v>
      </c>
      <c r="C69" s="9">
        <f>+'Tr.Rec. AA-Mod'!D69</f>
        <v>129313.0550296672</v>
      </c>
      <c r="D69" s="9">
        <f>+'Tr.Rec. AA-Mod'!E69</f>
        <v>98425.91552554966</v>
      </c>
      <c r="E69" s="9">
        <f>+'Tr.Rec. AA-Cons'!F69</f>
        <v>-327.47859150360455</v>
      </c>
      <c r="F69" s="9">
        <f>+'Tr.Rec. AA-Mod'!F69</f>
        <v>-346.8256297009066</v>
      </c>
      <c r="G69" s="9">
        <f>+'Tr.Rec. AA-Mod'!G69</f>
        <v>-287.0211284250545</v>
      </c>
      <c r="H69" s="16">
        <f>+'Tr.Rec. AA-Cons'!H69</f>
        <v>0.26090466216306385</v>
      </c>
      <c r="I69" s="16">
        <f>+'Tr.Rec. AA-Mod'!H69</f>
        <v>0.30887139504117533</v>
      </c>
      <c r="J69" s="15">
        <f t="shared" si="3"/>
        <v>1799.2977540029833</v>
      </c>
      <c r="K69" s="15">
        <f t="shared" si="4"/>
        <v>2675.8189981344376</v>
      </c>
      <c r="L69" s="15">
        <f t="shared" si="5"/>
        <v>2641.102089381149</v>
      </c>
    </row>
    <row r="70" spans="1:12" ht="12.75">
      <c r="A70" s="1">
        <f>+'Tr.Rec. AA-Cons'!A70</f>
        <v>40786</v>
      </c>
      <c r="B70" s="9">
        <f>+'Tr.Rec. AA-Cons'!D70</f>
        <v>124252.08487852989</v>
      </c>
      <c r="C70" s="9">
        <f>+'Tr.Rec. AA-Mod'!D70</f>
        <v>127257.97307873543</v>
      </c>
      <c r="D70" s="9">
        <f>+'Tr.Rec. AA-Mod'!E70</f>
        <v>94139.66976426316</v>
      </c>
      <c r="E70" s="9">
        <f>+'Tr.Rec. AA-Cons'!F70</f>
        <v>-264.29686332616257</v>
      </c>
      <c r="F70" s="9">
        <f>+'Tr.Rec. AA-Mod'!F70</f>
        <v>-2055.081950931766</v>
      </c>
      <c r="G70" s="9">
        <f>+'Tr.Rec. AA-Mod'!G70</f>
        <v>-4286.245761286496</v>
      </c>
      <c r="H70" s="16">
        <f>+'Tr.Rec. AA-Cons'!H70</f>
        <v>0.3011241511426671</v>
      </c>
      <c r="I70" s="16">
        <f>+'Tr.Rec. AA-Mod'!H70</f>
        <v>0.33118303314472264</v>
      </c>
      <c r="J70" s="15">
        <f t="shared" si="3"/>
        <v>1913.5309655198262</v>
      </c>
      <c r="K70" s="15">
        <f t="shared" si="4"/>
        <v>2819.6782076359427</v>
      </c>
      <c r="L70" s="15">
        <f t="shared" si="5"/>
        <v>2695.700316666559</v>
      </c>
    </row>
    <row r="71" spans="1:12" ht="12.75">
      <c r="A71" s="1">
        <f>+'Tr.Rec. AA-Cons'!A71</f>
        <v>40816</v>
      </c>
      <c r="B71" s="9">
        <f>+'Tr.Rec. AA-Cons'!D71</f>
        <v>124232.98680215752</v>
      </c>
      <c r="C71" s="9">
        <f>+'Tr.Rec. AA-Mod'!D71</f>
        <v>127238.4129845026</v>
      </c>
      <c r="D71" s="9">
        <f>+'Tr.Rec. AA-Mod'!E71</f>
        <v>93568.099116443</v>
      </c>
      <c r="E71" s="9">
        <f>+'Tr.Rec. AA-Cons'!F71</f>
        <v>-19.09807637236372</v>
      </c>
      <c r="F71" s="9">
        <f>+'Tr.Rec. AA-Mod'!F71</f>
        <v>-19.560094232831034</v>
      </c>
      <c r="G71" s="9">
        <f>+'Tr.Rec. AA-Mod'!G71</f>
        <v>-571.570647820161</v>
      </c>
      <c r="H71" s="16">
        <f>+'Tr.Rec. AA-Cons'!H71</f>
        <v>0.30664887685714526</v>
      </c>
      <c r="I71" s="16">
        <f>+'Tr.Rec. AA-Mod'!H71</f>
        <v>0.336703138680596</v>
      </c>
      <c r="J71" s="15">
        <f t="shared" si="3"/>
        <v>2401.0473495963347</v>
      </c>
      <c r="K71" s="15">
        <f t="shared" si="4"/>
        <v>3309.7520272915335</v>
      </c>
      <c r="L71" s="15">
        <f t="shared" si="5"/>
        <v>2924.944258894316</v>
      </c>
    </row>
    <row r="72" spans="1:12" ht="12.75">
      <c r="A72" s="1">
        <f>+'Tr.Rec. AA-Cons'!A72</f>
        <v>40847</v>
      </c>
      <c r="B72" s="9">
        <f>+'Tr.Rec. AA-Cons'!D72</f>
        <v>124044.02263523574</v>
      </c>
      <c r="C72" s="9">
        <f>+'Tr.Rec. AA-Mod'!D72</f>
        <v>128179.28257384403</v>
      </c>
      <c r="D72" s="9">
        <f>+'Tr.Rec. AA-Mod'!E72</f>
        <v>96420.5669648934</v>
      </c>
      <c r="E72" s="9">
        <f>+'Tr.Rec. AA-Cons'!F72</f>
        <v>-188.96416692178173</v>
      </c>
      <c r="F72" s="9">
        <f>+'Tr.Rec. AA-Mod'!F72</f>
        <v>940.869589341426</v>
      </c>
      <c r="G72" s="9">
        <f>+'Tr.Rec. AA-Mod'!G72</f>
        <v>2852.4678484503966</v>
      </c>
      <c r="H72" s="16">
        <f>+'Tr.Rec. AA-Cons'!H72</f>
        <v>0.27623455670342356</v>
      </c>
      <c r="I72" s="16">
        <f>+'Tr.Rec. AA-Mod'!H72</f>
        <v>0.3175871560895064</v>
      </c>
      <c r="J72" s="15">
        <f t="shared" si="3"/>
        <v>2230.9990503821855</v>
      </c>
      <c r="K72" s="15">
        <f t="shared" si="4"/>
        <v>3103.660065448384</v>
      </c>
      <c r="L72" s="15">
        <f t="shared" si="5"/>
        <v>2760.046675614084</v>
      </c>
    </row>
    <row r="73" spans="1:12" ht="12.75">
      <c r="A73" s="1">
        <f>+'Tr.Rec. AA-Cons'!A73</f>
        <v>40877</v>
      </c>
      <c r="B73" s="9">
        <f>+'Tr.Rec. AA-Cons'!D73</f>
        <v>120303.47853411104</v>
      </c>
      <c r="C73" s="9">
        <f>+'Tr.Rec. AA-Mod'!D73</f>
        <v>124372.22722073211</v>
      </c>
      <c r="D73" s="9">
        <f>+'Tr.Rec. AA-Mod'!E73</f>
        <v>94671.13977399304</v>
      </c>
      <c r="E73" s="9">
        <f>+'Tr.Rec. AA-Cons'!F73</f>
        <v>-3740.544101124702</v>
      </c>
      <c r="F73" s="9">
        <f>+'Tr.Rec. AA-Mod'!F73</f>
        <v>-3807.055353111922</v>
      </c>
      <c r="G73" s="9">
        <f>+'Tr.Rec. AA-Mod'!G73</f>
        <v>-1749.4271909003583</v>
      </c>
      <c r="H73" s="16">
        <f>+'Tr.Rec. AA-Cons'!H73</f>
        <v>0.2563233876011799</v>
      </c>
      <c r="I73" s="16">
        <f>+'Tr.Rec. AA-Mod'!H73</f>
        <v>0.2970108744673907</v>
      </c>
      <c r="J73" s="15">
        <f t="shared" si="3"/>
        <v>2070.753791592242</v>
      </c>
      <c r="K73" s="15">
        <f t="shared" si="4"/>
        <v>2862.527777191604</v>
      </c>
      <c r="L73" s="15">
        <f t="shared" si="5"/>
        <v>2790.180122807852</v>
      </c>
    </row>
    <row r="74" spans="1:12" ht="12.75">
      <c r="A74" s="1">
        <f>+'Tr.Rec. AA-Cons'!A74</f>
        <v>40907</v>
      </c>
      <c r="B74" s="9">
        <f>+'Tr.Rec. AA-Cons'!D74</f>
        <v>124051.57894103034</v>
      </c>
      <c r="C74" s="9">
        <f>+'Tr.Rec. AA-Mod'!D74</f>
        <v>128247.09103294773</v>
      </c>
      <c r="D74" s="9">
        <f>+'Tr.Rec. AA-Mod'!E74</f>
        <v>98710.93345350293</v>
      </c>
      <c r="E74" s="9">
        <f>+'Tr.Rec. AA-Cons'!F74</f>
        <v>3748.1004069193004</v>
      </c>
      <c r="F74" s="9">
        <f>+'Tr.Rec. AA-Mod'!F74</f>
        <v>3874.8638122156262</v>
      </c>
      <c r="G74" s="9">
        <f>+'Tr.Rec. AA-Mod'!G74</f>
        <v>4039.793679509894</v>
      </c>
      <c r="H74" s="16">
        <f>+'Tr.Rec. AA-Cons'!H74</f>
        <v>0.253406454875274</v>
      </c>
      <c r="I74" s="16">
        <f>+'Tr.Rec. AA-Mod'!H74</f>
        <v>0.295361575794448</v>
      </c>
      <c r="J74" s="15">
        <f t="shared" si="3"/>
        <v>1827.9581796045718</v>
      </c>
      <c r="K74" s="15">
        <f t="shared" si="4"/>
        <v>2448.41028134558</v>
      </c>
      <c r="L74" s="15">
        <f t="shared" si="5"/>
        <v>2978.3721593871974</v>
      </c>
    </row>
    <row r="75" spans="1:12" ht="12.75">
      <c r="A75" s="1">
        <f>+'Tr.Rec. AA-Cons'!A75</f>
        <v>40939</v>
      </c>
      <c r="B75" s="9">
        <f>+'Tr.Rec. AA-Cons'!D75</f>
        <v>125767.46122450492</v>
      </c>
      <c r="C75" s="9">
        <f>+'Tr.Rec. AA-Mod'!D75</f>
        <v>130021.00566820758</v>
      </c>
      <c r="D75" s="9">
        <f>+'Tr.Rec. AA-Mod'!E75</f>
        <v>101529.42567450392</v>
      </c>
      <c r="E75" s="9">
        <f>+'Tr.Rec. AA-Cons'!F75</f>
        <v>1715.8822834745806</v>
      </c>
      <c r="F75" s="9">
        <f>+'Tr.Rec. AA-Mod'!F75</f>
        <v>1773.9146352598473</v>
      </c>
      <c r="G75" s="9">
        <f>+'Tr.Rec. AA-Mod'!G75</f>
        <v>2818.4922210009827</v>
      </c>
      <c r="H75" s="16">
        <f>+'Tr.Rec. AA-Cons'!H75</f>
        <v>0.24238035550001014</v>
      </c>
      <c r="I75" s="16">
        <f>+'Tr.Rec. AA-Mod'!H75</f>
        <v>0.28491579993703664</v>
      </c>
      <c r="J75" s="15">
        <f t="shared" si="3"/>
        <v>1871.7824064134725</v>
      </c>
      <c r="K75" s="15">
        <f t="shared" si="4"/>
        <v>2526.5838772783904</v>
      </c>
      <c r="L75" s="15">
        <f t="shared" si="5"/>
        <v>3458.495458692782</v>
      </c>
    </row>
    <row r="76" spans="1:12" ht="12.75">
      <c r="A76" s="1">
        <f>+'Tr.Rec. AA-Cons'!A76</f>
        <v>40968</v>
      </c>
      <c r="B76" s="9">
        <f>+'Tr.Rec. AA-Cons'!D76</f>
        <v>127444.9997698013</v>
      </c>
      <c r="C76" s="9">
        <f>+'Tr.Rec. AA-Mod'!D76</f>
        <v>132652.1519562421</v>
      </c>
      <c r="D76" s="9">
        <f>+'Tr.Rec. AA-Mod'!E76</f>
        <v>103879.81106255813</v>
      </c>
      <c r="E76" s="9">
        <f>+'Tr.Rec. AA-Cons'!F76</f>
        <v>1677.538545296382</v>
      </c>
      <c r="F76" s="9">
        <f>+'Tr.Rec. AA-Mod'!F76</f>
        <v>2631.1462880345207</v>
      </c>
      <c r="G76" s="9">
        <f>+'Tr.Rec. AA-Mod'!G76</f>
        <v>2350.3853880542156</v>
      </c>
      <c r="H76" s="16">
        <f>+'Tr.Rec. AA-Cons'!H76</f>
        <v>0.2356518870724318</v>
      </c>
      <c r="I76" s="16">
        <f>+'Tr.Rec. AA-Mod'!H76</f>
        <v>0.2877234089368397</v>
      </c>
      <c r="J76" s="15">
        <f t="shared" si="3"/>
        <v>1897.3258245119903</v>
      </c>
      <c r="K76" s="15">
        <f t="shared" si="4"/>
        <v>2566.8356446594594</v>
      </c>
      <c r="L76" s="15">
        <f t="shared" si="5"/>
        <v>3778.8006795010865</v>
      </c>
    </row>
    <row r="77" spans="1:12" ht="12.75">
      <c r="A77" s="1">
        <f>+'Tr.Rec. AA-Cons'!A77</f>
        <v>40998</v>
      </c>
      <c r="B77" s="9">
        <f>+'Tr.Rec. AA-Cons'!D77</f>
        <v>127128.66392983113</v>
      </c>
      <c r="C77" s="9">
        <f>+'Tr.Rec. AA-Mod'!D77</f>
        <v>132995.5163198683</v>
      </c>
      <c r="D77" s="9">
        <f>+'Tr.Rec. AA-Mod'!E77</f>
        <v>104798.72242472363</v>
      </c>
      <c r="E77" s="9">
        <f>+'Tr.Rec. AA-Cons'!F77</f>
        <v>-316.3358399701683</v>
      </c>
      <c r="F77" s="9">
        <f>+'Tr.Rec. AA-Mod'!F77</f>
        <v>343.3643636261986</v>
      </c>
      <c r="G77" s="9">
        <f>+'Tr.Rec. AA-Mod'!G77</f>
        <v>918.9113621654978</v>
      </c>
      <c r="H77" s="16">
        <f>+'Tr.Rec. AA-Cons'!H77</f>
        <v>0.22329941505107498</v>
      </c>
      <c r="I77" s="16">
        <f>+'Tr.Rec. AA-Mod'!H77</f>
        <v>0.2819679389514467</v>
      </c>
      <c r="J77" s="15">
        <f t="shared" si="3"/>
        <v>1799.5120042087701</v>
      </c>
      <c r="K77" s="15">
        <f t="shared" si="4"/>
        <v>2415.68747306182</v>
      </c>
      <c r="L77" s="15">
        <f t="shared" si="5"/>
        <v>3886.865978730659</v>
      </c>
    </row>
    <row r="78" spans="1:12" ht="12.75">
      <c r="A78" s="1">
        <f>+'Tr.Rec. AA-Cons'!A78</f>
        <v>41029</v>
      </c>
      <c r="B78" s="9">
        <f>+'Tr.Rec. AA-Cons'!D78</f>
        <v>126661.78024499319</v>
      </c>
      <c r="C78" s="9">
        <f>+'Tr.Rec. AA-Mod'!D78</f>
        <v>132359.59692848905</v>
      </c>
      <c r="D78" s="9">
        <f>+'Tr.Rec. AA-Mod'!E78</f>
        <v>104250.77940684465</v>
      </c>
      <c r="E78" s="9">
        <f>+'Tr.Rec. AA-Cons'!F78</f>
        <v>-466.8836848379433</v>
      </c>
      <c r="F78" s="9">
        <f>+'Tr.Rec. AA-Mod'!F78</f>
        <v>-635.9193913792551</v>
      </c>
      <c r="G78" s="9">
        <f>+'Tr.Rec. AA-Mod'!G78</f>
        <v>-547.9430178789771</v>
      </c>
      <c r="H78" s="16">
        <f>+'Tr.Rec. AA-Cons'!H78</f>
        <v>0.22411000838148531</v>
      </c>
      <c r="I78" s="16">
        <f>+'Tr.Rec. AA-Mod'!H78</f>
        <v>0.2810881752164438</v>
      </c>
      <c r="J78" s="15">
        <f t="shared" si="3"/>
        <v>1811.2891801270507</v>
      </c>
      <c r="K78" s="15">
        <f t="shared" si="4"/>
        <v>2459.1378772658572</v>
      </c>
      <c r="L78" s="15">
        <f t="shared" si="5"/>
        <v>4093.262175194585</v>
      </c>
    </row>
    <row r="79" spans="1:12" ht="12.75">
      <c r="A79" s="1">
        <f>+'Tr.Rec. AA-Cons'!A79</f>
        <v>41060</v>
      </c>
      <c r="B79" s="9">
        <f>+'Tr.Rec. AA-Cons'!D79</f>
        <v>124884.78751716505</v>
      </c>
      <c r="C79" s="9">
        <f>+'Tr.Rec. AA-Mod'!D79</f>
        <v>129543.5717055668</v>
      </c>
      <c r="D79" s="9">
        <f>+'Tr.Rec. AA-Mod'!E79</f>
        <v>102453.54272648964</v>
      </c>
      <c r="E79" s="9">
        <f>+'Tr.Rec. AA-Cons'!F79</f>
        <v>-1776.9927278281393</v>
      </c>
      <c r="F79" s="9">
        <f>+'Tr.Rec. AA-Mod'!F79</f>
        <v>-2816.0252229222388</v>
      </c>
      <c r="G79" s="9">
        <f>+'Tr.Rec. AA-Mod'!G79</f>
        <v>-1797.2366803550103</v>
      </c>
      <c r="H79" s="16">
        <f>+'Tr.Rec. AA-Cons'!H79</f>
        <v>0.2243124479067542</v>
      </c>
      <c r="I79" s="16">
        <f>+'Tr.Rec. AA-Mod'!H79</f>
        <v>0.27090028979077174</v>
      </c>
      <c r="J79" s="15">
        <f t="shared" si="3"/>
        <v>2149.9498380141476</v>
      </c>
      <c r="K79" s="15">
        <f t="shared" si="4"/>
        <v>2993.5694286798466</v>
      </c>
      <c r="L79" s="15">
        <f t="shared" si="5"/>
        <v>4624.776192261246</v>
      </c>
    </row>
    <row r="80" spans="1:12" ht="12.75">
      <c r="A80" s="1">
        <f>+'Tr.Rec. AA-Cons'!A80</f>
        <v>41089</v>
      </c>
      <c r="B80" s="9">
        <f>+'Tr.Rec. AA-Cons'!D80</f>
        <v>125590.50196526288</v>
      </c>
      <c r="C80" s="9">
        <f>+'Tr.Rec. AA-Mod'!D80</f>
        <v>130995.04619984522</v>
      </c>
      <c r="D80" s="9">
        <f>+'Tr.Rec. AA-Mod'!E80</f>
        <v>104036.80264006331</v>
      </c>
      <c r="E80" s="9">
        <f>+'Tr.Rec. AA-Cons'!F80</f>
        <v>705.7144480978313</v>
      </c>
      <c r="F80" s="9">
        <f>+'Tr.Rec. AA-Mod'!F80</f>
        <v>1451.4744942784164</v>
      </c>
      <c r="G80" s="9">
        <f>+'Tr.Rec. AA-Mod'!G80</f>
        <v>1583.2599135736673</v>
      </c>
      <c r="H80" s="16">
        <f>+'Tr.Rec. AA-Cons'!H80</f>
        <v>0.2155369932519957</v>
      </c>
      <c r="I80" s="16">
        <f>+'Tr.Rec. AA-Mod'!H80</f>
        <v>0.26958243559781914</v>
      </c>
      <c r="J80" s="15">
        <f t="shared" si="3"/>
        <v>2526.244866957948</v>
      </c>
      <c r="K80" s="15">
        <f t="shared" si="4"/>
        <v>3409.311462484611</v>
      </c>
      <c r="L80" s="15">
        <f t="shared" si="5"/>
        <v>4608.9485756371105</v>
      </c>
    </row>
    <row r="81" spans="1:12" ht="12.75">
      <c r="A81" s="1">
        <f>+'Tr.Rec. AA-Cons'!A81</f>
        <v>41121</v>
      </c>
      <c r="B81" s="9">
        <f>+'Tr.Rec. AA-Cons'!D81</f>
        <v>129154.25647099102</v>
      </c>
      <c r="C81" s="9">
        <f>+'Tr.Rec. AA-Mod'!D81</f>
        <v>135619.7574440344</v>
      </c>
      <c r="D81" s="9">
        <f>+'Tr.Rec. AA-Mod'!E81</f>
        <v>107779.33467332098</v>
      </c>
      <c r="E81" s="9">
        <f>+'Tr.Rec. AA-Cons'!F81</f>
        <v>3563.7545057281386</v>
      </c>
      <c r="F81" s="9">
        <f>+'Tr.Rec. AA-Mod'!F81</f>
        <v>4624.711244189166</v>
      </c>
      <c r="G81" s="9">
        <f>+'Tr.Rec. AA-Mod'!G81</f>
        <v>3742.5320332576666</v>
      </c>
      <c r="H81" s="16">
        <f>+'Tr.Rec. AA-Cons'!H81</f>
        <v>0.21374921797670043</v>
      </c>
      <c r="I81" s="16">
        <f>+'Tr.Rec. AA-Mod'!H81</f>
        <v>0.27840422770713413</v>
      </c>
      <c r="J81" s="15">
        <f aca="true" t="shared" si="6" ref="J81:L82">STDEVP(B72:B83)</f>
        <v>3027.38582709855</v>
      </c>
      <c r="K81" s="15">
        <f t="shared" si="6"/>
        <v>3823.3464309554643</v>
      </c>
      <c r="L81" s="15">
        <f t="shared" si="6"/>
        <v>4264.577830297955</v>
      </c>
    </row>
    <row r="82" spans="1:12" ht="12.75">
      <c r="A82" s="1">
        <f>+'Tr.Rec. AA-Cons'!A82</f>
        <v>41152</v>
      </c>
      <c r="B82" s="9">
        <f>+'Tr.Rec. AA-Cons'!D82</f>
        <v>130319.69370445287</v>
      </c>
      <c r="C82" s="9">
        <f>+'Tr.Rec. AA-Mod'!D82</f>
        <v>136798.77775344637</v>
      </c>
      <c r="D82" s="9">
        <f>+'Tr.Rec. AA-Mod'!E82</f>
        <v>107921.35460452792</v>
      </c>
      <c r="E82" s="9">
        <f>+'Tr.Rec. AA-Cons'!F82</f>
        <v>1165.4372334618529</v>
      </c>
      <c r="F82" s="9">
        <f>+'Tr.Rec. AA-Mod'!F82</f>
        <v>1179.0203094119788</v>
      </c>
      <c r="G82" s="9">
        <f>+'Tr.Rec. AA-Mod'!G82</f>
        <v>142.01993120694533</v>
      </c>
      <c r="H82" s="16">
        <f>+'Tr.Rec. AA-Cons'!H82</f>
        <v>0.22398339099924947</v>
      </c>
      <c r="I82" s="16">
        <f>+'Tr.Rec. AA-Mod'!H82</f>
        <v>0.2887742314891846</v>
      </c>
      <c r="J82" s="15">
        <f t="shared" si="6"/>
        <v>3277.3175547223477</v>
      </c>
      <c r="K82" s="15">
        <f t="shared" si="6"/>
        <v>3952.580198802699</v>
      </c>
      <c r="L82" s="15">
        <f t="shared" si="6"/>
        <v>3983.100645510429</v>
      </c>
    </row>
    <row r="83" spans="1:12" ht="12.75">
      <c r="A83" s="1">
        <f>+'Tr.Rec. AA-Cons'!A83</f>
        <v>41180</v>
      </c>
      <c r="B83" s="9">
        <f>+'Tr.Rec. AA-Cons'!D83</f>
        <v>132214.08719308715</v>
      </c>
      <c r="C83" s="9">
        <f>+'Tr.Rec. AA-Mod'!D83</f>
        <v>138412.4273238653</v>
      </c>
      <c r="D83" s="9">
        <f>+'Tr.Rec. AA-Mod'!E83</f>
        <v>108575.96289119216</v>
      </c>
      <c r="E83" s="9">
        <f>+'Tr.Rec. AA-Cons'!F83</f>
        <v>1894.3934886342759</v>
      </c>
      <c r="F83" s="9">
        <f>+'Tr.Rec. AA-Mod'!F83</f>
        <v>1613.6495704189292</v>
      </c>
      <c r="G83" s="9">
        <f>+'Tr.Rec. AA-Mod'!G83</f>
        <v>654.6082866642391</v>
      </c>
      <c r="H83" s="16">
        <f>+'Tr.Rec. AA-Cons'!H83</f>
        <v>0.23638124301895003</v>
      </c>
      <c r="I83" s="16">
        <f>+'Tr.Rec. AA-Mod'!H83</f>
        <v>0.2983646443267314</v>
      </c>
      <c r="J83" s="15">
        <f aca="true" t="shared" si="7" ref="J83:L84">STDEVP(B74:B85)</f>
        <v>2903.211840378204</v>
      </c>
      <c r="K83" s="15">
        <f t="shared" si="7"/>
        <v>3362.6152214517756</v>
      </c>
      <c r="L83" s="15">
        <f t="shared" si="7"/>
        <v>3069.736137731523</v>
      </c>
    </row>
    <row r="84" spans="1:12" ht="12.75">
      <c r="A84" s="1">
        <f>+'Tr.Rec. AA-Cons'!A84</f>
        <v>41213</v>
      </c>
      <c r="B84" s="9">
        <f>+'Tr.Rec. AA-Cons'!D84</f>
        <v>131936.95446303827</v>
      </c>
      <c r="C84" s="9">
        <f>+'Tr.Rec. AA-Mod'!D84</f>
        <v>137270.81384060174</v>
      </c>
      <c r="D84" s="9">
        <f>+'Tr.Rec. AA-Mod'!E84</f>
        <v>107966.95862336132</v>
      </c>
      <c r="E84" s="9">
        <f>+'Tr.Rec. AA-Cons'!F84</f>
        <v>-277.1327300488774</v>
      </c>
      <c r="F84" s="9">
        <f>+'Tr.Rec. AA-Mod'!F84</f>
        <v>-1141.613483263558</v>
      </c>
      <c r="G84" s="9">
        <f>+'Tr.Rec. AA-Mod'!G84</f>
        <v>-609.0042678308382</v>
      </c>
      <c r="H84" s="16">
        <f>+'Tr.Rec. AA-Cons'!H84</f>
        <v>0.2396999583967696</v>
      </c>
      <c r="I84" s="16">
        <f>+'Tr.Rec. AA-Mod'!H84</f>
        <v>0.29303855217240415</v>
      </c>
      <c r="J84" s="15">
        <f t="shared" si="7"/>
        <v>2869.237374725162</v>
      </c>
      <c r="K84" s="15">
        <f t="shared" si="7"/>
        <v>3101.954432510263</v>
      </c>
      <c r="L84" s="15">
        <f t="shared" si="7"/>
        <v>2558.096015276186</v>
      </c>
    </row>
    <row r="85" spans="1:12" ht="12.75">
      <c r="A85" s="1">
        <f>+'Tr.Rec. AA-Cons'!A85</f>
        <v>41243</v>
      </c>
      <c r="B85" s="9">
        <f>+'Tr.Rec. AA-Cons'!D85</f>
        <v>132746.678706989</v>
      </c>
      <c r="C85" s="9">
        <f>+'Tr.Rec. AA-Mod'!D85</f>
        <v>137754.2752652575</v>
      </c>
      <c r="D85" s="9">
        <f>+'Tr.Rec. AA-Mod'!E85</f>
        <v>108795.33911392726</v>
      </c>
      <c r="E85" s="9">
        <f>+'Tr.Rec. AA-Cons'!F85</f>
        <v>809.724243950739</v>
      </c>
      <c r="F85" s="9">
        <f>+'Tr.Rec. AA-Mod'!F85</f>
        <v>483.4614246557758</v>
      </c>
      <c r="G85" s="9">
        <f>+'Tr.Rec. AA-Mod'!G85</f>
        <v>828.3804905659345</v>
      </c>
      <c r="H85" s="16">
        <f>+'Tr.Rec. AA-Cons'!H85</f>
        <v>0.2395133959306177</v>
      </c>
      <c r="I85" s="16">
        <f>+'Tr.Rec. AA-Mod'!H85</f>
        <v>0.2895893615133027</v>
      </c>
      <c r="J85" s="15">
        <f aca="true" t="shared" si="8" ref="J85:L86">STDEVP(B76:B87)</f>
        <v>3099.237413915005</v>
      </c>
      <c r="K85" s="15">
        <f t="shared" si="8"/>
        <v>3200.781835738161</v>
      </c>
      <c r="L85" s="15">
        <f t="shared" si="8"/>
        <v>2491.3739142300838</v>
      </c>
    </row>
    <row r="86" spans="1:12" ht="12.75">
      <c r="A86" s="1">
        <f>+'Tr.Rec. AA-Cons'!A86</f>
        <v>41271</v>
      </c>
      <c r="B86" s="9">
        <f>+'Tr.Rec. AA-Cons'!D86</f>
        <v>132715.71542770875</v>
      </c>
      <c r="C86" s="9">
        <f>+'Tr.Rec. AA-Mod'!D86</f>
        <v>137426.79143415883</v>
      </c>
      <c r="D86" s="9">
        <f>+'Tr.Rec. AA-Mod'!E86</f>
        <v>108837.18610608368</v>
      </c>
      <c r="E86" s="9">
        <f>+'Tr.Rec. AA-Cons'!F86</f>
        <v>-30.963279280258575</v>
      </c>
      <c r="F86" s="9">
        <f>+'Tr.Rec. AA-Mod'!F86</f>
        <v>-327.48383109868155</v>
      </c>
      <c r="G86" s="9">
        <f>+'Tr.Rec. AA-Mod'!G86</f>
        <v>41.846992156424676</v>
      </c>
      <c r="H86" s="16">
        <f>+'Tr.Rec. AA-Cons'!H86</f>
        <v>0.23878529321625064</v>
      </c>
      <c r="I86" s="16">
        <f>+'Tr.Rec. AA-Mod'!H86</f>
        <v>0.2858960532807515</v>
      </c>
      <c r="J86" s="15">
        <f t="shared" si="8"/>
        <v>3587.2450686055085</v>
      </c>
      <c r="K86" s="15">
        <f t="shared" si="8"/>
        <v>3769.294258128038</v>
      </c>
      <c r="L86" s="15">
        <f t="shared" si="8"/>
        <v>2883.2166509385256</v>
      </c>
    </row>
    <row r="87" spans="1:12" ht="12.75">
      <c r="A87" s="1">
        <f>+'Tr.Rec. AA-Cons'!A87</f>
        <v>41305</v>
      </c>
      <c r="B87" s="9">
        <f>+'Tr.Rec. AA-Cons'!D87</f>
        <v>134595.16701286944</v>
      </c>
      <c r="C87" s="9">
        <f>+'Tr.Rec. AA-Mod'!D87</f>
        <v>140203.2177556256</v>
      </c>
      <c r="D87" s="9">
        <f>+'Tr.Rec. AA-Mod'!E87</f>
        <v>110582.63728965163</v>
      </c>
      <c r="E87" s="9">
        <f>+'Tr.Rec. AA-Cons'!F87</f>
        <v>1879.4515851606848</v>
      </c>
      <c r="F87" s="9">
        <f>+'Tr.Rec. AA-Mod'!F87</f>
        <v>2776.4263214667735</v>
      </c>
      <c r="G87" s="9">
        <f>+'Tr.Rec. AA-Mod'!G87</f>
        <v>1745.451183567944</v>
      </c>
      <c r="H87" s="16">
        <f>+'Tr.Rec. AA-Cons'!H87</f>
        <v>0.24012529723217813</v>
      </c>
      <c r="I87" s="16">
        <f>+'Tr.Rec. AA-Mod'!H87</f>
        <v>0.2962058046597398</v>
      </c>
      <c r="J87" s="15">
        <f aca="true" t="shared" si="9" ref="J87:L88">STDEVP(B78:B89)</f>
        <v>4584.289338375619</v>
      </c>
      <c r="K87" s="15">
        <f t="shared" si="9"/>
        <v>5083.02315868975</v>
      </c>
      <c r="L87" s="15">
        <f t="shared" si="9"/>
        <v>3607.6697045716087</v>
      </c>
    </row>
    <row r="88" spans="1:12" ht="12.75">
      <c r="A88" s="1">
        <f>+'Tr.Rec. AA-Cons'!A88</f>
        <v>41333</v>
      </c>
      <c r="B88" s="9">
        <f>+'Tr.Rec. AA-Cons'!D88</f>
        <v>136765.17485986184</v>
      </c>
      <c r="C88" s="9">
        <f>+'Tr.Rec. AA-Mod'!D88</f>
        <v>143106.2290187646</v>
      </c>
      <c r="D88" s="9">
        <f>+'Tr.Rec. AA-Mod'!E88</f>
        <v>112970.74380474759</v>
      </c>
      <c r="E88" s="9">
        <f>+'Tr.Rec. AA-Cons'!F88</f>
        <v>2170.0078469924047</v>
      </c>
      <c r="F88" s="9">
        <f>+'Tr.Rec. AA-Mod'!F88</f>
        <v>2903.011263138993</v>
      </c>
      <c r="G88" s="9">
        <f>+'Tr.Rec. AA-Mod'!G88</f>
        <v>2388.106515095962</v>
      </c>
      <c r="H88" s="16">
        <f>+'Tr.Rec. AA-Cons'!H88</f>
        <v>0.2379443105511425</v>
      </c>
      <c r="I88" s="16">
        <f>+'Tr.Rec. AA-Mod'!H88</f>
        <v>0.3013548521401701</v>
      </c>
      <c r="J88" s="15">
        <f t="shared" si="9"/>
        <v>5475.863895647081</v>
      </c>
      <c r="K88" s="15">
        <f t="shared" si="9"/>
        <v>6157.126040990204</v>
      </c>
      <c r="L88" s="15">
        <f t="shared" si="9"/>
        <v>4126.097548483931</v>
      </c>
    </row>
    <row r="89" spans="1:12" ht="12.75">
      <c r="A89" s="1">
        <f>+'Tr.Rec. AA-Cons'!A89</f>
        <v>41361</v>
      </c>
      <c r="B89" s="9">
        <f>+'Tr.Rec. AA-Cons'!D89</f>
        <v>141613.64612105413</v>
      </c>
      <c r="C89" s="9">
        <f>+'Tr.Rec. AA-Mod'!D89</f>
        <v>149095.2562243957</v>
      </c>
      <c r="D89" s="9">
        <f>+'Tr.Rec. AA-Mod'!E89</f>
        <v>116000.43484030874</v>
      </c>
      <c r="E89" s="9">
        <f>+'Tr.Rec. AA-Cons'!F89</f>
        <v>4848.471261192288</v>
      </c>
      <c r="F89" s="9">
        <f>+'Tr.Rec. AA-Mod'!F89</f>
        <v>5989.027205631108</v>
      </c>
      <c r="G89" s="9">
        <f>+'Tr.Rec. AA-Mod'!G89</f>
        <v>3029.691035561147</v>
      </c>
      <c r="H89" s="16">
        <f>+'Tr.Rec. AA-Cons'!H89</f>
        <v>0.25613211280745407</v>
      </c>
      <c r="I89" s="16">
        <f>+'Tr.Rec. AA-Mod'!H89</f>
        <v>0.3309482138408697</v>
      </c>
      <c r="J89" s="15">
        <f aca="true" t="shared" si="10" ref="J89:L90">STDEVP(B80:B91)</f>
        <v>5822.867391431544</v>
      </c>
      <c r="K89" s="15">
        <f t="shared" si="10"/>
        <v>6483.302106542449</v>
      </c>
      <c r="L89" s="15">
        <f t="shared" si="10"/>
        <v>4173.963496763263</v>
      </c>
    </row>
    <row r="90" spans="1:12" ht="12.75">
      <c r="A90" s="1">
        <f>+'Tr.Rec. AA-Cons'!A90</f>
        <v>41394</v>
      </c>
      <c r="B90" s="9">
        <f>+'Tr.Rec. AA-Cons'!D90</f>
        <v>144149.90912963223</v>
      </c>
      <c r="C90" s="9">
        <f>+'Tr.Rec. AA-Mod'!D90</f>
        <v>151552.5520644553</v>
      </c>
      <c r="D90" s="9">
        <f>+'Tr.Rec. AA-Mod'!E90</f>
        <v>117232.42204453495</v>
      </c>
      <c r="E90" s="9">
        <f>+'Tr.Rec. AA-Cons'!F90</f>
        <v>2536.2630085780984</v>
      </c>
      <c r="F90" s="9">
        <f>+'Tr.Rec. AA-Mod'!F90</f>
        <v>2457.2958400595817</v>
      </c>
      <c r="G90" s="9">
        <f>+'Tr.Rec. AA-Mod'!G90</f>
        <v>1231.987204226214</v>
      </c>
      <c r="H90" s="16">
        <f>+'Tr.Rec. AA-Cons'!H90</f>
        <v>0.2691748708509729</v>
      </c>
      <c r="I90" s="16">
        <f>+'Tr.Rec. AA-Mod'!H90</f>
        <v>0.34320130019920336</v>
      </c>
      <c r="J90" s="15">
        <f t="shared" si="10"/>
        <v>5493.731918173695</v>
      </c>
      <c r="K90" s="15">
        <f t="shared" si="10"/>
        <v>6165.619110927432</v>
      </c>
      <c r="L90" s="15">
        <f t="shared" si="10"/>
        <v>3838.448158654809</v>
      </c>
    </row>
    <row r="91" spans="1:12" ht="12.75">
      <c r="A91" s="1">
        <f>+'Tr.Rec. AA-Cons'!A91</f>
        <v>41425</v>
      </c>
      <c r="B91" s="9">
        <f>+'Tr.Rec. AA-Cons'!D91</f>
        <v>145237.3570664474</v>
      </c>
      <c r="C91" s="9">
        <f>+'Tr.Rec. AA-Mod'!D91</f>
        <v>152487.92727698214</v>
      </c>
      <c r="D91" s="9">
        <f>+'Tr.Rec. AA-Mod'!E91</f>
        <v>118007.9480219551</v>
      </c>
      <c r="E91" s="9">
        <f>+'Tr.Rec. AA-Cons'!F91</f>
        <v>1087.4479368151806</v>
      </c>
      <c r="F91" s="9">
        <f>+'Tr.Rec. AA-Mod'!F91</f>
        <v>935.3752125268511</v>
      </c>
      <c r="G91" s="9">
        <f>+'Tr.Rec. AA-Mod'!G91</f>
        <v>775.525977420155</v>
      </c>
      <c r="H91" s="16">
        <f>+'Tr.Rec. AA-Cons'!H91</f>
        <v>0.2722940904449229</v>
      </c>
      <c r="I91" s="16">
        <f>+'Tr.Rec. AA-Mod'!H91</f>
        <v>0.3447997925502704</v>
      </c>
      <c r="J91" s="15">
        <f aca="true" t="shared" si="11" ref="J91:L92">STDEVP(B82:B93)</f>
        <v>5426.585529965388</v>
      </c>
      <c r="K91" s="15">
        <f t="shared" si="11"/>
        <v>6207.980164438644</v>
      </c>
      <c r="L91" s="15">
        <f t="shared" si="11"/>
        <v>4011.9109685393805</v>
      </c>
    </row>
    <row r="92" spans="1:12" ht="12.75">
      <c r="A92" s="1">
        <f>+'Tr.Rec. AA-Cons'!A92</f>
        <v>41455</v>
      </c>
      <c r="B92" s="9">
        <f>+'Tr.Rec. AA-Cons'!D92</f>
        <v>142738.5225219129</v>
      </c>
      <c r="C92" s="9">
        <f>+'Tr.Rec. AA-Mod'!D92</f>
        <v>149793.5727909498</v>
      </c>
      <c r="D92" s="9">
        <f>+'Tr.Rec. AA-Mod'!E92</f>
        <v>115582.44061444297</v>
      </c>
      <c r="E92" s="9">
        <f>+'Tr.Rec. AA-Cons'!F92</f>
        <v>-2498.834544534504</v>
      </c>
      <c r="F92" s="9">
        <f>+'Tr.Rec. AA-Mod'!F92</f>
        <v>-2694.354486032331</v>
      </c>
      <c r="G92" s="9">
        <f>+'Tr.Rec. AA-Mod'!G92</f>
        <v>-2425.5074075121374</v>
      </c>
      <c r="H92" s="16">
        <f>+'Tr.Rec. AA-Cons'!H92</f>
        <v>0.2715608190746994</v>
      </c>
      <c r="I92" s="16">
        <f>+'Tr.Rec. AA-Mod'!H92</f>
        <v>0.3421113217650684</v>
      </c>
      <c r="J92" s="15">
        <f t="shared" si="11"/>
        <v>5161.408973773986</v>
      </c>
      <c r="K92" s="15">
        <f t="shared" si="11"/>
        <v>6024.700998587399</v>
      </c>
      <c r="L92" s="15">
        <f t="shared" si="11"/>
        <v>3856.509259576796</v>
      </c>
    </row>
    <row r="93" spans="1:12" ht="12.75">
      <c r="A93" s="1">
        <f>+'Tr.Rec. AA-Cons'!A93</f>
        <v>41486</v>
      </c>
      <c r="B93" s="9">
        <f>+'Tr.Rec. AA-Cons'!D93</f>
        <v>143834.20225008638</v>
      </c>
      <c r="C93" s="9">
        <f>+'Tr.Rec. AA-Mod'!D93</f>
        <v>150990.6239516</v>
      </c>
      <c r="D93" s="9">
        <f>+'Tr.Rec. AA-Mod'!E93</f>
        <v>118043.51041924724</v>
      </c>
      <c r="E93" s="9">
        <f>+'Tr.Rec. AA-Cons'!F93</f>
        <v>1095.6797281734762</v>
      </c>
      <c r="F93" s="9">
        <f>+'Tr.Rec. AA-Mod'!F93</f>
        <v>1197.0511606501823</v>
      </c>
      <c r="G93" s="9">
        <f>+'Tr.Rec. AA-Mod'!G93</f>
        <v>2461.0698048042686</v>
      </c>
      <c r="H93" s="16">
        <f>+'Tr.Rec. AA-Cons'!H93</f>
        <v>0.2579069183083915</v>
      </c>
      <c r="I93" s="16">
        <f>+'Tr.Rec. AA-Mod'!H93</f>
        <v>0.32947113532352756</v>
      </c>
      <c r="J93" s="15">
        <f aca="true" t="shared" si="12" ref="J93:L94">STDEVP(B84:B95)</f>
        <v>5103.166383548513</v>
      </c>
      <c r="K93" s="15">
        <f t="shared" si="12"/>
        <v>6040.8245436856505</v>
      </c>
      <c r="L93" s="15">
        <f t="shared" si="12"/>
        <v>3791.8691462420256</v>
      </c>
    </row>
    <row r="94" spans="1:12" ht="12.75">
      <c r="A94" s="1">
        <f>+'Tr.Rec. AA-Cons'!A94</f>
        <v>41516</v>
      </c>
      <c r="B94" s="9">
        <f>+'Tr.Rec. AA-Cons'!D94</f>
        <v>142845.47291036282</v>
      </c>
      <c r="C94" s="9">
        <f>+'Tr.Rec. AA-Mod'!D94</f>
        <v>149664.24722434633</v>
      </c>
      <c r="D94" s="9">
        <f>+'Tr.Rec. AA-Mod'!E94</f>
        <v>116031.36769157388</v>
      </c>
      <c r="E94" s="9">
        <f>+'Tr.Rec. AA-Cons'!F94</f>
        <v>-988.7293397235626</v>
      </c>
      <c r="F94" s="9">
        <f>+'Tr.Rec. AA-Mod'!F94</f>
        <v>-1326.3767272536643</v>
      </c>
      <c r="G94" s="9">
        <f>+'Tr.Rec. AA-Mod'!G94</f>
        <v>-2012.1427276733593</v>
      </c>
      <c r="H94" s="16">
        <f>+'Tr.Rec. AA-Cons'!H94</f>
        <v>0.26814105218788953</v>
      </c>
      <c r="I94" s="16">
        <f>+'Tr.Rec. AA-Mod'!H94</f>
        <v>0.33632879532772453</v>
      </c>
      <c r="J94" s="15">
        <f t="shared" si="12"/>
        <v>5109.460279727129</v>
      </c>
      <c r="K94" s="15">
        <f t="shared" si="12"/>
        <v>6086.135512805973</v>
      </c>
      <c r="L94" s="15">
        <f t="shared" si="12"/>
        <v>3805.41233477792</v>
      </c>
    </row>
    <row r="95" spans="1:12" ht="12.75">
      <c r="A95" s="1">
        <f>+'Tr.Rec. AA-Cons'!A95</f>
        <v>41547</v>
      </c>
      <c r="B95" s="9">
        <f>+'Tr.Rec. AA-Cons'!D95</f>
        <v>145216.51842612246</v>
      </c>
      <c r="C95" s="9">
        <f>+'Tr.Rec. AA-Mod'!D95</f>
        <v>152557.70323810462</v>
      </c>
      <c r="D95" s="9">
        <f>+'Tr.Rec. AA-Mod'!E95</f>
        <v>118020.78765957642</v>
      </c>
      <c r="E95" s="9">
        <f>+'Tr.Rec. AA-Cons'!F95</f>
        <v>2371.0455157596443</v>
      </c>
      <c r="F95" s="9">
        <f>+'Tr.Rec. AA-Mod'!F95</f>
        <v>2893.4560137582885</v>
      </c>
      <c r="G95" s="9">
        <f>+'Tr.Rec. AA-Mod'!G95</f>
        <v>1989.4199680025486</v>
      </c>
      <c r="H95" s="16">
        <f>+'Tr.Rec. AA-Cons'!H95</f>
        <v>0.27195730766546045</v>
      </c>
      <c r="I95" s="16">
        <f>+'Tr.Rec. AA-Mod'!H95</f>
        <v>0.34536915578528204</v>
      </c>
      <c r="J95" s="15">
        <f aca="true" t="shared" si="13" ref="J95:L96">STDEVP(B86:B97)</f>
        <v>5003.067130543095</v>
      </c>
      <c r="K95" s="15">
        <f t="shared" si="13"/>
        <v>5959.635223060714</v>
      </c>
      <c r="L95" s="15">
        <f t="shared" si="13"/>
        <v>3797.0453982047657</v>
      </c>
    </row>
    <row r="96" spans="1:12" ht="12.75">
      <c r="A96" s="1">
        <f>+'Tr.Rec. AA-Cons'!A96</f>
        <v>41578</v>
      </c>
      <c r="B96" s="9">
        <f>+'Tr.Rec. AA-Cons'!D96</f>
        <v>148560.63825749853</v>
      </c>
      <c r="C96" s="9">
        <f>+'Tr.Rec. AA-Mod'!D96</f>
        <v>156669.52345411706</v>
      </c>
      <c r="D96" s="9">
        <f>+'Tr.Rec. AA-Mod'!E96</f>
        <v>121244.45371692487</v>
      </c>
      <c r="E96" s="9">
        <f>+'Tr.Rec. AA-Cons'!F96</f>
        <v>3344.1198313760688</v>
      </c>
      <c r="F96" s="9">
        <f>+'Tr.Rec. AA-Mod'!F96</f>
        <v>4111.820216012449</v>
      </c>
      <c r="G96" s="9">
        <f>+'Tr.Rec. AA-Mod'!G96</f>
        <v>3223.6660573484405</v>
      </c>
      <c r="H96" s="16">
        <f>+'Tr.Rec. AA-Cons'!H96</f>
        <v>0.2731618454057365</v>
      </c>
      <c r="I96" s="16">
        <f>+'Tr.Rec. AA-Mod'!H96</f>
        <v>0.35425069737192194</v>
      </c>
      <c r="J96" s="15">
        <f t="shared" si="13"/>
        <v>4375.740580159296</v>
      </c>
      <c r="K96" s="15">
        <f t="shared" si="13"/>
        <v>5133.909751945699</v>
      </c>
      <c r="L96" s="15">
        <f t="shared" si="13"/>
        <v>3332.2470247960287</v>
      </c>
    </row>
    <row r="97" spans="1:12" ht="12.75">
      <c r="A97" s="1">
        <f>+'Tr.Rec. AA-Cons'!A97</f>
        <v>41607</v>
      </c>
      <c r="B97" s="9">
        <f>+'Tr.Rec. AA-Cons'!D97</f>
        <v>149747.0781480496</v>
      </c>
      <c r="C97" s="9">
        <f>+'Tr.Rec. AA-Mod'!D97</f>
        <v>158282.66772394412</v>
      </c>
      <c r="D97" s="9">
        <f>+'Tr.Rec. AA-Mod'!E97</f>
        <v>122517.41964601916</v>
      </c>
      <c r="E97" s="9">
        <f>+'Tr.Rec. AA-Cons'!F97</f>
        <v>1186.4398905510607</v>
      </c>
      <c r="F97" s="9">
        <f>+'Tr.Rec. AA-Mod'!F97</f>
        <v>1613.1442698270548</v>
      </c>
      <c r="G97" s="9">
        <f>+'Tr.Rec. AA-Mod'!G97</f>
        <v>1272.9659290942946</v>
      </c>
      <c r="H97" s="16">
        <f>+'Tr.Rec. AA-Cons'!H97</f>
        <v>0.2722965850203043</v>
      </c>
      <c r="I97" s="16">
        <f>+'Tr.Rec. AA-Mod'!H97</f>
        <v>0.3576524807792496</v>
      </c>
      <c r="J97" s="15">
        <f aca="true" t="shared" si="14" ref="J97:L98">STDEVP(B88:B99)</f>
        <v>3662.463663203815</v>
      </c>
      <c r="K97" s="15">
        <f t="shared" si="14"/>
        <v>4219.095251074083</v>
      </c>
      <c r="L97" s="15">
        <f t="shared" si="14"/>
        <v>2835.3626293203065</v>
      </c>
    </row>
    <row r="98" spans="1:12" ht="12.75">
      <c r="A98" s="1">
        <f>+'Tr.Rec. AA-Cons'!A98</f>
        <v>41638</v>
      </c>
      <c r="B98" s="9">
        <f>+'Tr.Rec. AA-Cons'!D98</f>
        <v>148962.39193501763</v>
      </c>
      <c r="C98" s="9">
        <f>+'Tr.Rec. AA-Mod'!D98</f>
        <v>157357.10115907443</v>
      </c>
      <c r="D98" s="9">
        <f>+'Tr.Rec. AA-Mod'!E98</f>
        <v>121633.63679803202</v>
      </c>
      <c r="E98" s="9">
        <f>+'Tr.Rec. AA-Cons'!F98</f>
        <v>-784.6862130319641</v>
      </c>
      <c r="F98" s="9">
        <f>+'Tr.Rec. AA-Mod'!F98</f>
        <v>-925.5665648696886</v>
      </c>
      <c r="G98" s="9">
        <f>+'Tr.Rec. AA-Mod'!G98</f>
        <v>-883.7828479871387</v>
      </c>
      <c r="H98" s="16">
        <f>+'Tr.Rec. AA-Cons'!H98</f>
        <v>0.27328755136985605</v>
      </c>
      <c r="I98" s="16">
        <f>+'Tr.Rec. AA-Mod'!H98</f>
        <v>0.3572346436104241</v>
      </c>
      <c r="J98" s="15">
        <f t="shared" si="14"/>
        <v>3104.168040621583</v>
      </c>
      <c r="K98" s="15">
        <f t="shared" si="14"/>
        <v>3586.119020353641</v>
      </c>
      <c r="L98" s="15">
        <f t="shared" si="14"/>
        <v>2813.1529063340486</v>
      </c>
    </row>
    <row r="99" spans="1:12" ht="12.75">
      <c r="A99" s="1">
        <f>+'Tr.Rec. AA-Cons'!A99</f>
        <v>41670</v>
      </c>
      <c r="B99" s="9">
        <f>+'Tr.Rec. AA-Cons'!D99</f>
        <v>149348.4943682357</v>
      </c>
      <c r="C99" s="9">
        <f>+'Tr.Rec. AA-Mod'!D99</f>
        <v>157079.0508549204</v>
      </c>
      <c r="D99" s="9">
        <f>+'Tr.Rec. AA-Mod'!E99</f>
        <v>121668.5391510088</v>
      </c>
      <c r="E99" s="9">
        <f>+'Tr.Rec. AA-Cons'!F99</f>
        <v>386.10243321806774</v>
      </c>
      <c r="F99" s="9">
        <f>+'Tr.Rec. AA-Mod'!F99</f>
        <v>-278.05030415402143</v>
      </c>
      <c r="G99" s="9">
        <f>+'Tr.Rec. AA-Mod'!G99</f>
        <v>34.90235297677282</v>
      </c>
      <c r="H99" s="16">
        <f>+'Tr.Rec. AA-Cons'!H99</f>
        <v>0.27679955217226904</v>
      </c>
      <c r="I99" s="16">
        <f>+'Tr.Rec. AA-Mod'!H99</f>
        <v>0.35410511703911607</v>
      </c>
      <c r="J99" s="15">
        <f aca="true" t="shared" si="15" ref="J99:L100">STDEVP(B90:B101)</f>
        <v>3211.060040373467</v>
      </c>
      <c r="K99" s="15">
        <f t="shared" si="15"/>
        <v>3728.9258490690804</v>
      </c>
      <c r="L99" s="15">
        <f t="shared" si="15"/>
        <v>3046.8394505993488</v>
      </c>
    </row>
    <row r="100" spans="1:12" ht="12.75">
      <c r="A100" s="1">
        <f>+'Tr.Rec. AA-Cons'!A100</f>
        <v>41698</v>
      </c>
      <c r="B100" s="9">
        <f>+'Tr.Rec. AA-Cons'!D100</f>
        <v>151105.02411600656</v>
      </c>
      <c r="C100" s="9">
        <f>+'Tr.Rec. AA-Mod'!D100</f>
        <v>159379.43682713804</v>
      </c>
      <c r="D100" s="9">
        <f>+'Tr.Rec. AA-Mod'!E100</f>
        <v>124336.20613221444</v>
      </c>
      <c r="E100" s="9">
        <f>+'Tr.Rec. AA-Cons'!F100</f>
        <v>1756.5297477708664</v>
      </c>
      <c r="F100" s="9">
        <f>+'Tr.Rec. AA-Mod'!F100</f>
        <v>2300.3859722176276</v>
      </c>
      <c r="G100" s="9">
        <f>+'Tr.Rec. AA-Mod'!G100</f>
        <v>2667.66698120565</v>
      </c>
      <c r="H100" s="16">
        <f>+'Tr.Rec. AA-Cons'!H100</f>
        <v>0.26768817983792137</v>
      </c>
      <c r="I100" s="16">
        <f>+'Tr.Rec. AA-Mod'!H100</f>
        <v>0.3504323069492361</v>
      </c>
      <c r="J100" s="15">
        <f t="shared" si="15"/>
        <v>3356.770761122956</v>
      </c>
      <c r="K100" s="15">
        <f t="shared" si="15"/>
        <v>3831.6929329247437</v>
      </c>
      <c r="L100" s="15">
        <f t="shared" si="15"/>
        <v>3191.1061763004145</v>
      </c>
    </row>
    <row r="101" spans="1:12" ht="12.75">
      <c r="A101" s="1">
        <f>+'Tr.Rec. AA-Cons'!A101</f>
        <v>41729</v>
      </c>
      <c r="B101" s="9">
        <f>+'Tr.Rec. AA-Cons'!D101</f>
        <v>152260.98146372885</v>
      </c>
      <c r="C101" s="9">
        <f>+'Tr.Rec. AA-Mod'!D101</f>
        <v>160440.05726494789</v>
      </c>
      <c r="D101" s="9">
        <f>+'Tr.Rec. AA-Mod'!E101</f>
        <v>124966.09333529563</v>
      </c>
      <c r="E101" s="9">
        <f>+'Tr.Rec. AA-Cons'!F101</f>
        <v>1155.9573477222875</v>
      </c>
      <c r="F101" s="9">
        <f>+'Tr.Rec. AA-Mod'!F101</f>
        <v>1060.6204378098482</v>
      </c>
      <c r="G101" s="9">
        <f>+'Tr.Rec. AA-Mod'!G101</f>
        <v>629.8872030811908</v>
      </c>
      <c r="H101" s="16">
        <f>+'Tr.Rec. AA-Cons'!H101</f>
        <v>0.27294888128433237</v>
      </c>
      <c r="I101" s="16">
        <f>+'Tr.Rec. AA-Mod'!H101</f>
        <v>0.3547396392965225</v>
      </c>
      <c r="J101" s="15">
        <f aca="true" t="shared" si="16" ref="J101:L102">STDEVP(B92:B103)</f>
        <v>4037.0688506369297</v>
      </c>
      <c r="K101" s="15">
        <f t="shared" si="16"/>
        <v>4654.742167199581</v>
      </c>
      <c r="L101" s="15">
        <f t="shared" si="16"/>
        <v>3742.10063676563</v>
      </c>
    </row>
    <row r="102" spans="1:12" ht="12.75">
      <c r="A102" s="1">
        <f>+'Tr.Rec. AA-Cons'!A102</f>
        <v>41759</v>
      </c>
      <c r="B102" s="9">
        <f>+'Tr.Rec. AA-Cons'!D102</f>
        <v>151971.26204254324</v>
      </c>
      <c r="C102" s="9">
        <f>+'Tr.Rec. AA-Mod'!D102</f>
        <v>159649.45939699397</v>
      </c>
      <c r="D102" s="9">
        <f>+'Tr.Rec. AA-Mod'!E102</f>
        <v>124715.15110855494</v>
      </c>
      <c r="E102" s="9">
        <f>+'Tr.Rec. AA-Cons'!F102</f>
        <v>-289.7194211856113</v>
      </c>
      <c r="F102" s="9">
        <f>+'Tr.Rec. AA-Mod'!F102</f>
        <v>-790.5978679539112</v>
      </c>
      <c r="G102" s="9">
        <f>+'Tr.Rec. AA-Mod'!G102</f>
        <v>-250.9422267406917</v>
      </c>
      <c r="H102" s="16">
        <f>+'Tr.Rec. AA-Cons'!H102</f>
        <v>0.272561109339883</v>
      </c>
      <c r="I102" s="16">
        <f>+'Tr.Rec. AA-Mod'!H102</f>
        <v>0.3493430828843904</v>
      </c>
      <c r="J102" s="15">
        <f t="shared" si="16"/>
        <v>4407.332236830863</v>
      </c>
      <c r="K102" s="15">
        <f t="shared" si="16"/>
        <v>5115.383041311659</v>
      </c>
      <c r="L102" s="15">
        <f t="shared" si="16"/>
        <v>3977.0810155739814</v>
      </c>
    </row>
    <row r="103" spans="1:12" ht="12.75">
      <c r="A103" s="1">
        <f>+'Tr.Rec. AA-Cons'!A103</f>
        <v>41789</v>
      </c>
      <c r="B103" s="9">
        <f>+'Tr.Rec. AA-Cons'!D103</f>
        <v>156403.4677616646</v>
      </c>
      <c r="C103" s="9">
        <f>+'Tr.Rec. AA-Mod'!D103</f>
        <v>165687.31933220656</v>
      </c>
      <c r="D103" s="9">
        <f>+'Tr.Rec. AA-Mod'!E103</f>
        <v>128397.93361291672</v>
      </c>
      <c r="E103" s="9">
        <f>+'Tr.Rec. AA-Cons'!F103</f>
        <v>4432.2057191213535</v>
      </c>
      <c r="F103" s="9">
        <f>+'Tr.Rec. AA-Mod'!F103</f>
        <v>6037.859935212589</v>
      </c>
      <c r="G103" s="9">
        <f>+'Tr.Rec. AA-Mod'!G103</f>
        <v>3682.7825043617777</v>
      </c>
      <c r="H103" s="16">
        <f>+'Tr.Rec. AA-Cons'!H103</f>
        <v>0.2800553414874787</v>
      </c>
      <c r="I103" s="16">
        <f>+'Tr.Rec. AA-Mod'!H103</f>
        <v>0.3728938571928986</v>
      </c>
      <c r="J103" s="15">
        <f aca="true" t="shared" si="17" ref="J103:L104">STDEVP(B94:B105)</f>
        <v>4731.778441909495</v>
      </c>
      <c r="K103" s="15">
        <f t="shared" si="17"/>
        <v>5493.361604679311</v>
      </c>
      <c r="L103" s="15">
        <f t="shared" si="17"/>
        <v>4345.5662797577925</v>
      </c>
    </row>
    <row r="104" spans="1:12" ht="12.75">
      <c r="A104" s="1">
        <f>+'Tr.Rec. AA-Cons'!A104</f>
        <v>41820</v>
      </c>
      <c r="B104" s="9">
        <f>+'Tr.Rec. AA-Cons'!D104</f>
        <v>158146.260409444</v>
      </c>
      <c r="C104" s="9">
        <f>+'Tr.Rec. AA-Mod'!D104</f>
        <v>167644.53086973607</v>
      </c>
      <c r="D104" s="9">
        <f>+'Tr.Rec. AA-Mod'!E104</f>
        <v>129988.56401602489</v>
      </c>
      <c r="E104" s="9">
        <f>+'Tr.Rec. AA-Cons'!F104</f>
        <v>1742.7926477793953</v>
      </c>
      <c r="F104" s="9">
        <f>+'Tr.Rec. AA-Mod'!F104</f>
        <v>1957.2115375295107</v>
      </c>
      <c r="G104" s="9">
        <f>+'Tr.Rec. AA-Mod'!G104</f>
        <v>1590.6304031081672</v>
      </c>
      <c r="H104" s="16">
        <f>+'Tr.Rec. AA-Cons'!H104</f>
        <v>0.2815769639341912</v>
      </c>
      <c r="I104" s="16">
        <f>+'Tr.Rec. AA-Mod'!H104</f>
        <v>0.376559668537112</v>
      </c>
      <c r="J104" s="15">
        <f t="shared" si="17"/>
        <v>5210.924168508948</v>
      </c>
      <c r="K104" s="15">
        <f t="shared" si="17"/>
        <v>6065.22065807741</v>
      </c>
      <c r="L104" s="15">
        <f t="shared" si="17"/>
        <v>4542.19255042952</v>
      </c>
    </row>
    <row r="105" spans="1:12" ht="12.75">
      <c r="A105" s="1">
        <f>+'Tr.Rec. AA-Cons'!A105</f>
        <v>41851</v>
      </c>
      <c r="B105" s="9">
        <f>+'Tr.Rec. AA-Cons'!D105</f>
        <v>159477.60290227484</v>
      </c>
      <c r="C105" s="9">
        <f>+'Tr.Rec. AA-Mod'!D105</f>
        <v>169077.325435803</v>
      </c>
      <c r="D105" s="9">
        <f>+'Tr.Rec. AA-Mod'!E105</f>
        <v>131120.98598597693</v>
      </c>
      <c r="E105" s="9">
        <f>+'Tr.Rec. AA-Cons'!F105</f>
        <v>1331.3424928308523</v>
      </c>
      <c r="F105" s="9">
        <f>+'Tr.Rec. AA-Mod'!F105</f>
        <v>1432.7945660669357</v>
      </c>
      <c r="G105" s="9">
        <f>+'Tr.Rec. AA-Mod'!G105</f>
        <v>1132.4219699520472</v>
      </c>
      <c r="H105" s="16">
        <f>+'Tr.Rec. AA-Cons'!H105</f>
        <v>0.28356616916297894</v>
      </c>
      <c r="I105" s="16">
        <f>+'Tr.Rec. AA-Mod'!H105</f>
        <v>0.3795633944982606</v>
      </c>
      <c r="J105" s="15">
        <f aca="true" t="shared" si="18" ref="J105:L106">STDEVP(B96:B107)</f>
        <v>5618.828436348834</v>
      </c>
      <c r="K105" s="15">
        <f t="shared" si="18"/>
        <v>6611.904161747544</v>
      </c>
      <c r="L105" s="15">
        <f t="shared" si="18"/>
        <v>4812.726373198973</v>
      </c>
    </row>
    <row r="106" spans="1:12" ht="12.75">
      <c r="A106" s="1">
        <f>+'Tr.Rec. AA-Cons'!A106</f>
        <v>41880</v>
      </c>
      <c r="B106" s="9">
        <f>+'Tr.Rec. AA-Cons'!D106</f>
        <v>163962.35264031304</v>
      </c>
      <c r="C106" s="9">
        <f>+'Tr.Rec. AA-Mod'!D106</f>
        <v>174513.26143598792</v>
      </c>
      <c r="D106" s="9">
        <f>+'Tr.Rec. AA-Mod'!E106</f>
        <v>134074.67940069095</v>
      </c>
      <c r="E106" s="9">
        <f>+'Tr.Rec. AA-Cons'!F106</f>
        <v>4484.749738038197</v>
      </c>
      <c r="F106" s="9">
        <f>+'Tr.Rec. AA-Mod'!F106</f>
        <v>5435.936000184913</v>
      </c>
      <c r="G106" s="9">
        <f>+'Tr.Rec. AA-Mod'!G106</f>
        <v>2953.6934147140128</v>
      </c>
      <c r="H106" s="16">
        <f>+'Tr.Rec. AA-Cons'!H106</f>
        <v>0.2988767323962209</v>
      </c>
      <c r="I106" s="16">
        <f>+'Tr.Rec. AA-Mod'!H106</f>
        <v>0.40438582035296977</v>
      </c>
      <c r="J106" s="15">
        <f t="shared" si="18"/>
        <v>6068.554351369022</v>
      </c>
      <c r="K106" s="15">
        <f t="shared" si="18"/>
        <v>7214.741494678946</v>
      </c>
      <c r="L106" s="15">
        <f t="shared" si="18"/>
        <v>5214.60582636957</v>
      </c>
    </row>
    <row r="107" spans="1:12" ht="12.75">
      <c r="A107" s="1">
        <f>+'Tr.Rec. AA-Cons'!A107</f>
        <v>41912</v>
      </c>
      <c r="B107" s="9">
        <f>+'Tr.Rec. AA-Cons'!D107</f>
        <v>164973.35337526439</v>
      </c>
      <c r="C107" s="9">
        <f>+'Tr.Rec. AA-Mod'!D107</f>
        <v>175999.7068677268</v>
      </c>
      <c r="D107" s="9">
        <f>+'Tr.Rec. AA-Mod'!E107</f>
        <v>135618.87601433406</v>
      </c>
      <c r="E107" s="9">
        <f>+'Tr.Rec. AA-Cons'!F107</f>
        <v>1011.0007349513471</v>
      </c>
      <c r="F107" s="9">
        <f>+'Tr.Rec. AA-Mod'!F107</f>
        <v>1486.4454317388881</v>
      </c>
      <c r="G107" s="9">
        <f>+'Tr.Rec. AA-Mod'!G107</f>
        <v>1544.1966136431147</v>
      </c>
      <c r="H107" s="16">
        <f>+'Tr.Rec. AA-Cons'!H107</f>
        <v>0.2935447736093031</v>
      </c>
      <c r="I107" s="16">
        <f>+'Tr.Rec. AA-Mod'!H107</f>
        <v>0.40380830853392746</v>
      </c>
      <c r="J107" s="15">
        <f aca="true" t="shared" si="19" ref="J107:L108">STDEVP(B98:B109)</f>
        <v>6626.023578272558</v>
      </c>
      <c r="K107" s="15">
        <f t="shared" si="19"/>
        <v>7941.767699700496</v>
      </c>
      <c r="L107" s="15">
        <f t="shared" si="19"/>
        <v>5759.211577393403</v>
      </c>
    </row>
    <row r="108" spans="1:12" ht="12.75">
      <c r="A108" s="1">
        <f>+'Tr.Rec. AA-Cons'!A108</f>
        <v>41943</v>
      </c>
      <c r="B108" s="9">
        <f>+'Tr.Rec. AA-Cons'!D108</f>
        <v>165700.7307247975</v>
      </c>
      <c r="C108" s="9">
        <f>+'Tr.Rec. AA-Mod'!D108</f>
        <v>176920.45553718193</v>
      </c>
      <c r="D108" s="9">
        <f>+'Tr.Rec. AA-Mod'!E108</f>
        <v>136568.61091695572</v>
      </c>
      <c r="E108" s="9">
        <f>+'Tr.Rec. AA-Cons'!F108</f>
        <v>727.3773495331116</v>
      </c>
      <c r="F108" s="9">
        <f>+'Tr.Rec. AA-Mod'!F108</f>
        <v>920.7486694551189</v>
      </c>
      <c r="G108" s="9">
        <f>+'Tr.Rec. AA-Mod'!G108</f>
        <v>949.7349026216543</v>
      </c>
      <c r="H108" s="16">
        <f>+'Tr.Rec. AA-Cons'!H108</f>
        <v>0.29132119807841783</v>
      </c>
      <c r="I108" s="16">
        <f>+'Tr.Rec. AA-Mod'!H108</f>
        <v>0.40351844620226207</v>
      </c>
      <c r="J108" s="15">
        <f t="shared" si="19"/>
        <v>6900.82976509896</v>
      </c>
      <c r="K108" s="15">
        <f t="shared" si="19"/>
        <v>8330.358064334237</v>
      </c>
      <c r="L108" s="15">
        <f t="shared" si="19"/>
        <v>5989.723824262792</v>
      </c>
    </row>
    <row r="109" spans="1:12" ht="12.75">
      <c r="A109" s="1">
        <f>+'Tr.Rec. AA-Cons'!A109</f>
        <v>41973</v>
      </c>
      <c r="B109" s="9">
        <f>+'Tr.Rec. AA-Cons'!D109</f>
        <v>168374.086750523</v>
      </c>
      <c r="C109" s="9">
        <f>+'Tr.Rec. AA-Mod'!D109</f>
        <v>179961.75240104858</v>
      </c>
      <c r="D109" s="9">
        <f>+'Tr.Rec. AA-Mod'!E109</f>
        <v>139120.16885269215</v>
      </c>
      <c r="E109" s="9">
        <f>+'Tr.Rec. AA-Cons'!F109</f>
        <v>2673.356025725516</v>
      </c>
      <c r="F109" s="9">
        <f>+'Tr.Rec. AA-Mod'!F109</f>
        <v>3041.29686386665</v>
      </c>
      <c r="G109" s="9">
        <f>+'Tr.Rec. AA-Mod'!G109</f>
        <v>2551.557935736433</v>
      </c>
      <c r="H109" s="16">
        <f>+'Tr.Rec. AA-Cons'!H109</f>
        <v>0.2925391789783087</v>
      </c>
      <c r="I109" s="16">
        <f>+'Tr.Rec. AA-Mod'!H109</f>
        <v>0.4084158354835643</v>
      </c>
      <c r="J109" s="15">
        <f aca="true" t="shared" si="20" ref="J109:L110">STDEVP(B100:B111)</f>
        <v>7240.823826399239</v>
      </c>
      <c r="K109" s="15">
        <f t="shared" si="20"/>
        <v>8793.786382360484</v>
      </c>
      <c r="L109" s="15">
        <f t="shared" si="20"/>
        <v>6513.660581728856</v>
      </c>
    </row>
    <row r="110" spans="1:12" ht="12.75">
      <c r="A110" s="1">
        <f>+'Tr.Rec. AA-Cons'!A110</f>
        <v>42004</v>
      </c>
      <c r="B110" s="9">
        <f>+'Tr.Rec. AA-Cons'!D110</f>
        <v>170024.99650797146</v>
      </c>
      <c r="C110" s="9">
        <f>+'Tr.Rec. AA-Mod'!D110</f>
        <v>181738.4013984107</v>
      </c>
      <c r="D110" s="9">
        <f>+'Tr.Rec. AA-Mod'!E110</f>
        <v>140363.91403712964</v>
      </c>
      <c r="E110" s="9">
        <f>+'Tr.Rec. AA-Cons'!F110</f>
        <v>1650.9097574484476</v>
      </c>
      <c r="F110" s="9">
        <f>+'Tr.Rec. AA-Mod'!F110</f>
        <v>1776.648997362121</v>
      </c>
      <c r="G110" s="9">
        <f>+'Tr.Rec. AA-Mod'!G110</f>
        <v>1243.7451844374882</v>
      </c>
      <c r="H110" s="16">
        <f>+'Tr.Rec. AA-Cons'!H110</f>
        <v>0.29661082470841826</v>
      </c>
      <c r="I110" s="16">
        <f>+'Tr.Rec. AA-Mod'!H110</f>
        <v>0.41374487361281065</v>
      </c>
      <c r="J110" s="15">
        <f t="shared" si="20"/>
        <v>7460.156164235588</v>
      </c>
      <c r="K110" s="15">
        <f t="shared" si="20"/>
        <v>9146.678081148986</v>
      </c>
      <c r="L110" s="15">
        <f t="shared" si="20"/>
        <v>7703.512027432372</v>
      </c>
    </row>
    <row r="111" spans="1:12" ht="12.75">
      <c r="A111" s="1">
        <f>+'Tr.Rec. AA-Cons'!A111</f>
        <v>42035</v>
      </c>
      <c r="B111" s="9">
        <f>+'Tr.Rec. AA-Cons'!D111</f>
        <v>173675.25227826394</v>
      </c>
      <c r="C111" s="9">
        <f>+'Tr.Rec. AA-Mod'!D111</f>
        <v>186621.4368611566</v>
      </c>
      <c r="D111" s="9">
        <f>+'Tr.Rec. AA-Mod'!E111</f>
        <v>145442.54314908</v>
      </c>
      <c r="E111" s="9">
        <f>+'Tr.Rec. AA-Cons'!F111</f>
        <v>3650.2557702924823</v>
      </c>
      <c r="F111" s="9">
        <f>+'Tr.Rec. AA-Mod'!F111</f>
        <v>4883.035462745902</v>
      </c>
      <c r="G111" s="9">
        <f>+'Tr.Rec. AA-Mod'!G111</f>
        <v>5078.629111950373</v>
      </c>
      <c r="H111" s="16">
        <f>+'Tr.Rec. AA-Cons'!H111</f>
        <v>0.2823270912918394</v>
      </c>
      <c r="I111" s="16">
        <f>+'Tr.Rec. AA-Mod'!H111</f>
        <v>0.4117889371207659</v>
      </c>
      <c r="J111" s="15">
        <f aca="true" t="shared" si="21" ref="J111:L112">STDEVP(B102:B113)</f>
        <v>7499.444474580923</v>
      </c>
      <c r="K111" s="15">
        <f t="shared" si="21"/>
        <v>9234.622564229061</v>
      </c>
      <c r="L111" s="15">
        <f t="shared" si="21"/>
        <v>8670.463921726847</v>
      </c>
    </row>
    <row r="112" spans="1:12" ht="12.75">
      <c r="A112" s="1">
        <f>+'Tr.Rec. AA-Cons'!A112</f>
        <v>42062</v>
      </c>
      <c r="B112" s="9">
        <f>+'Tr.Rec. AA-Cons'!D112</f>
        <v>175187.76050999216</v>
      </c>
      <c r="C112" s="9">
        <f>+'Tr.Rec. AA-Mod'!D112</f>
        <v>188594.4654252064</v>
      </c>
      <c r="D112" s="9">
        <f>+'Tr.Rec. AA-Mod'!E112</f>
        <v>151237.2007622466</v>
      </c>
      <c r="E112" s="9">
        <f>+'Tr.Rec. AA-Cons'!F112</f>
        <v>1512.5082317282213</v>
      </c>
      <c r="F112" s="9">
        <f>+'Tr.Rec. AA-Mod'!F112</f>
        <v>1973.0285640498041</v>
      </c>
      <c r="G112" s="9">
        <f>+'Tr.Rec. AA-Mod'!G112</f>
        <v>5794.657613166579</v>
      </c>
      <c r="H112" s="16">
        <f>+'Tr.Rec. AA-Cons'!H112</f>
        <v>0.2395055974774558</v>
      </c>
      <c r="I112" s="16">
        <f>+'Tr.Rec. AA-Mod'!H112</f>
        <v>0.3735726466295983</v>
      </c>
      <c r="J112" s="15">
        <f t="shared" si="21"/>
        <v>6729.0968278084</v>
      </c>
      <c r="K112" s="15">
        <f t="shared" si="21"/>
        <v>8261.886001151146</v>
      </c>
      <c r="L112" s="15">
        <f t="shared" si="21"/>
        <v>8598.79916020095</v>
      </c>
    </row>
    <row r="113" spans="1:12" ht="12.75">
      <c r="A113" s="1">
        <v>42094</v>
      </c>
      <c r="B113" s="9">
        <f>+'Tr.Rec. AA-Cons'!D113</f>
        <v>176761.62021733297</v>
      </c>
      <c r="C113" s="9">
        <f>+'Tr.Rec. AA-Mod'!D113</f>
        <v>190519.49732588648</v>
      </c>
      <c r="D113" s="9">
        <f>+'Tr.Rec. AA-Mod'!E113</f>
        <v>154233.62405353924</v>
      </c>
      <c r="E113" s="9">
        <f>+'Tr.Rec. AA-Cons'!F113</f>
        <v>1573.8597073408018</v>
      </c>
      <c r="F113" s="9">
        <f>+'Tr.Rec. AA-Mod'!F113</f>
        <v>1925.031900680071</v>
      </c>
      <c r="G113" s="9">
        <f>+'Tr.Rec. AA-Mod'!G113</f>
        <v>2996.4232912926527</v>
      </c>
      <c r="H113" s="16">
        <f>+'Tr.Rec. AA-Cons'!H113</f>
        <v>0.2252799616379373</v>
      </c>
      <c r="I113" s="16">
        <f>+'Tr.Rec. AA-Mod'!H113</f>
        <v>0.36285873272347224</v>
      </c>
      <c r="J113" s="15">
        <f aca="true" t="shared" si="22" ref="J113:L114">STDEVP(B104:B115)</f>
        <v>6119.359921713612</v>
      </c>
      <c r="K113" s="15">
        <f t="shared" si="22"/>
        <v>7639.5266893557</v>
      </c>
      <c r="L113" s="15">
        <f t="shared" si="22"/>
        <v>8591.210323288862</v>
      </c>
    </row>
    <row r="114" spans="1:12" ht="12.75">
      <c r="A114" s="1">
        <v>42124</v>
      </c>
      <c r="B114" s="9">
        <f>+'Tr.Rec. AA-Cons'!D114</f>
        <v>175018.9146635843</v>
      </c>
      <c r="C114" s="9">
        <f>+'Tr.Rec. AA-Mod'!D114</f>
        <v>188495.51325750953</v>
      </c>
      <c r="D114" s="9">
        <f>+'Tr.Rec. AA-Mod'!E114</f>
        <v>152179.88239200998</v>
      </c>
      <c r="E114" s="9">
        <f>+'Tr.Rec. AA-Cons'!F114</f>
        <v>-1742.705553748674</v>
      </c>
      <c r="F114" s="9">
        <f>+'Tr.Rec. AA-Mod'!F114</f>
        <v>-2023.9840683769435</v>
      </c>
      <c r="G114" s="9">
        <f>+'Tr.Rec. AA-Mod'!G114</f>
        <v>-2053.7416615292605</v>
      </c>
      <c r="H114" s="16">
        <f>+'Tr.Rec. AA-Cons'!H114</f>
        <v>0.2283903227157431</v>
      </c>
      <c r="I114" s="16">
        <f>+'Tr.Rec. AA-Mod'!H114</f>
        <v>0.3631563086549954</v>
      </c>
      <c r="J114" s="15">
        <f t="shared" si="22"/>
        <v>5231.847554112565</v>
      </c>
      <c r="K114" s="15">
        <f t="shared" si="22"/>
        <v>6600.634780000607</v>
      </c>
      <c r="L114" s="15">
        <f t="shared" si="22"/>
        <v>7955.50954093822</v>
      </c>
    </row>
    <row r="115" spans="1:12" ht="12.75">
      <c r="A115" s="1">
        <v>42153</v>
      </c>
      <c r="B115" s="9">
        <f>+'Tr.Rec. AA-Cons'!D115</f>
        <v>174543.44702079924</v>
      </c>
      <c r="C115" s="9">
        <f>+'Tr.Rec. AA-Mod'!D115</f>
        <v>188698.35136060324</v>
      </c>
      <c r="D115" s="9">
        <f>+'Tr.Rec. AA-Mod'!E115</f>
        <v>153342.52324979682</v>
      </c>
      <c r="E115" s="9">
        <f>+'Tr.Rec. AA-Cons'!F115</f>
        <v>-475.46764278505</v>
      </c>
      <c r="F115" s="9">
        <f>+'Tr.Rec. AA-Mod'!F115</f>
        <v>202.83810309370165</v>
      </c>
      <c r="G115" s="9">
        <f>+'Tr.Rec. AA-Mod'!G115</f>
        <v>1162.6408577868424</v>
      </c>
      <c r="H115" s="16">
        <f>+'Tr.Rec. AA-Cons'!H115</f>
        <v>0.21200923771002422</v>
      </c>
      <c r="I115" s="16">
        <f>+'Tr.Rec. AA-Mod'!H115</f>
        <v>0.3535582811080642</v>
      </c>
      <c r="J115" s="15">
        <f aca="true" t="shared" si="23" ref="J115:L116">STDEVP(B106:B117)</f>
        <v>4270.532060545927</v>
      </c>
      <c r="K115" s="15">
        <f t="shared" si="23"/>
        <v>5444.204658582709</v>
      </c>
      <c r="L115" s="15">
        <f t="shared" si="23"/>
        <v>7291.6553089604295</v>
      </c>
    </row>
    <row r="116" spans="1:12" ht="12.75">
      <c r="A116" s="1">
        <v>42185</v>
      </c>
      <c r="B116" s="9">
        <f>+'Tr.Rec. AA-Cons'!D116</f>
        <v>171718.57684947932</v>
      </c>
      <c r="C116" s="9">
        <f>+'Tr.Rec. AA-Mod'!D116</f>
        <v>185111.5995662484</v>
      </c>
      <c r="D116" s="9">
        <f>+'Tr.Rec. AA-Mod'!E116</f>
        <v>148712.16504440637</v>
      </c>
      <c r="E116" s="9">
        <f>+'Tr.Rec. AA-Cons'!F116</f>
        <v>-2824.870171319926</v>
      </c>
      <c r="F116" s="9">
        <f>+'Tr.Rec. AA-Mod'!F116</f>
        <v>-3586.7517943548446</v>
      </c>
      <c r="G116" s="9">
        <f>+'Tr.Rec. AA-Mod'!G116</f>
        <v>-4630.358205390454</v>
      </c>
      <c r="H116" s="16">
        <f>+'Tr.Rec. AA-Cons'!H116</f>
        <v>0.23006411805072946</v>
      </c>
      <c r="I116" s="16">
        <f>+'Tr.Rec. AA-Mod'!H116</f>
        <v>0.3639943452184202</v>
      </c>
      <c r="J116" s="15">
        <f t="shared" si="23"/>
        <v>3679.9315334748608</v>
      </c>
      <c r="K116" s="15">
        <f t="shared" si="23"/>
        <v>4703.637975251128</v>
      </c>
      <c r="L116" s="15">
        <f t="shared" si="23"/>
        <v>6508.8332890346155</v>
      </c>
    </row>
    <row r="117" spans="1:12" ht="12.75">
      <c r="A117" s="1">
        <v>42216</v>
      </c>
      <c r="B117" s="9">
        <f>+'Tr.Rec. AA-Cons'!D117</f>
        <v>174216.41903527244</v>
      </c>
      <c r="C117" s="9">
        <f>+'Tr.Rec. AA-Mod'!D117</f>
        <v>188092.09206257886</v>
      </c>
      <c r="D117" s="9">
        <f>+'Tr.Rec. AA-Mod'!E117</f>
        <v>151690.7873114922</v>
      </c>
      <c r="E117" s="9">
        <f>+'Tr.Rec. AA-Cons'!F117</f>
        <v>2497.8421857931244</v>
      </c>
      <c r="F117" s="9">
        <f>+'Tr.Rec. AA-Mod'!F117</f>
        <v>2980.4924963304657</v>
      </c>
      <c r="G117" s="9">
        <f>+'Tr.Rec. AA-Mod'!G117</f>
        <v>2978.622267085826</v>
      </c>
      <c r="H117" s="16">
        <f>+'Tr.Rec. AA-Cons'!H117</f>
        <v>0.22525631723780237</v>
      </c>
      <c r="I117" s="16">
        <f>+'Tr.Rec. AA-Mod'!H117</f>
        <v>0.3640130475108667</v>
      </c>
      <c r="J117" s="15">
        <f aca="true" t="shared" si="24" ref="J117:L118">STDEVP(B108:B119)</f>
        <v>3060.2087167454038</v>
      </c>
      <c r="K117" s="15">
        <f t="shared" si="24"/>
        <v>3958.721697820154</v>
      </c>
      <c r="L117" s="15">
        <f t="shared" si="24"/>
        <v>5937.976293011462</v>
      </c>
    </row>
    <row r="118" spans="1:12" ht="12.75">
      <c r="A118" s="1">
        <v>42247</v>
      </c>
      <c r="B118" s="9">
        <f>+'Tr.Rec. AA-Cons'!D118</f>
        <v>171111.958384359</v>
      </c>
      <c r="C118" s="9">
        <f>+'Tr.Rec. AA-Mod'!D118</f>
        <v>182705.16910661483</v>
      </c>
      <c r="D118" s="9">
        <f>+'Tr.Rec. AA-Mod'!E118</f>
        <v>143721.63507958807</v>
      </c>
      <c r="E118" s="9">
        <f>+'Tr.Rec. AA-Cons'!F118</f>
        <v>-3104.4606509134464</v>
      </c>
      <c r="F118" s="9">
        <f>+'Tr.Rec. AA-Mod'!F118</f>
        <v>-5386.922955964023</v>
      </c>
      <c r="G118" s="9">
        <f>+'Tr.Rec. AA-Mod'!G118</f>
        <v>-7969.152231904125</v>
      </c>
      <c r="H118" s="16">
        <f>+'Tr.Rec. AA-Cons'!H118</f>
        <v>0.27390323304770936</v>
      </c>
      <c r="I118" s="16">
        <f>+'Tr.Rec. AA-Mod'!H118</f>
        <v>0.38983534027026767</v>
      </c>
      <c r="J118" s="15">
        <f t="shared" si="24"/>
        <v>2412.7723058914635</v>
      </c>
      <c r="K118" s="15">
        <f t="shared" si="24"/>
        <v>3134.590309528483</v>
      </c>
      <c r="L118" s="15">
        <f t="shared" si="24"/>
        <v>5171.593909393829</v>
      </c>
    </row>
    <row r="119" spans="1:12" ht="12.75">
      <c r="A119" s="1">
        <v>42277</v>
      </c>
      <c r="B119" s="9">
        <f>+'Tr.Rec. AA-Cons'!D119</f>
        <v>173014.22388738176</v>
      </c>
      <c r="C119" s="9">
        <f>+'Tr.Rec. AA-Mod'!D119</f>
        <v>184444.66621684298</v>
      </c>
      <c r="D119" s="9">
        <f>+'Tr.Rec. AA-Mod'!E119</f>
        <v>140988.61636162447</v>
      </c>
      <c r="E119" s="9">
        <f>+'Tr.Rec. AA-Cons'!F119</f>
        <v>1902.2655030227615</v>
      </c>
      <c r="F119" s="9">
        <f>+'Tr.Rec. AA-Mod'!F119</f>
        <v>1739.4971102281415</v>
      </c>
      <c r="G119" s="9">
        <f>+'Tr.Rec. AA-Mod'!G119</f>
        <v>-2733.0187179635977</v>
      </c>
      <c r="H119" s="16">
        <f>+'Tr.Rec. AA-Cons'!H119</f>
        <v>0.3202560752575727</v>
      </c>
      <c r="I119" s="16">
        <f>+'Tr.Rec. AA-Mod'!H119</f>
        <v>0.4345604985521849</v>
      </c>
      <c r="J119" s="15">
        <f aca="true" t="shared" si="25" ref="J119:L120">STDEVP(B110:B121)</f>
        <v>2151.0766107602003</v>
      </c>
      <c r="K119" s="15">
        <f t="shared" si="25"/>
        <v>2696.0779135387047</v>
      </c>
      <c r="L119" s="15">
        <f t="shared" si="25"/>
        <v>4731.842678341241</v>
      </c>
    </row>
    <row r="120" spans="1:12" ht="12.75">
      <c r="A120" s="1">
        <v>42308</v>
      </c>
      <c r="B120" s="9">
        <f>+'Tr.Rec. AA-Cons'!D120</f>
        <v>175843.68836395617</v>
      </c>
      <c r="C120" s="9">
        <f>+'Tr.Rec. AA-Mod'!D120</f>
        <v>187966.80805688506</v>
      </c>
      <c r="D120" s="9">
        <f>+'Tr.Rec. AA-Mod'!E120</f>
        <v>149633.6067877789</v>
      </c>
      <c r="E120" s="9">
        <f>+'Tr.Rec. AA-Cons'!F120</f>
        <v>2829.464476574416</v>
      </c>
      <c r="F120" s="9">
        <f>+'Tr.Rec. AA-Mod'!F120</f>
        <v>3522.1418400420807</v>
      </c>
      <c r="G120" s="9">
        <f>+'Tr.Rec. AA-Mod'!G120</f>
        <v>8644.990426154429</v>
      </c>
      <c r="H120" s="16">
        <f>+'Tr.Rec. AA-Cons'!H120</f>
        <v>0.2621008157617726</v>
      </c>
      <c r="I120" s="16">
        <f>+'Tr.Rec. AA-Mod'!H120</f>
        <v>0.38333201269106154</v>
      </c>
      <c r="J120" s="15">
        <f t="shared" si="25"/>
        <v>1788.362691039831</v>
      </c>
      <c r="K120" s="15">
        <f t="shared" si="25"/>
        <v>2199.5811235248543</v>
      </c>
      <c r="L120" s="15">
        <f t="shared" si="25"/>
        <v>3999.708048789093</v>
      </c>
    </row>
    <row r="121" spans="1:12" ht="12.75">
      <c r="A121" s="1">
        <v>42338</v>
      </c>
      <c r="B121" s="9">
        <f>+'Tr.Rec. AA-Cons'!D121</f>
        <v>177362.18367525935</v>
      </c>
      <c r="C121" s="9">
        <f>+'Tr.Rec. AA-Mod'!D121</f>
        <v>189961.64803541818</v>
      </c>
      <c r="D121" s="9">
        <f>+'Tr.Rec. AA-Mod'!E121</f>
        <v>153582.60658206922</v>
      </c>
      <c r="E121" s="9">
        <f>+'Tr.Rec. AA-Cons'!F121</f>
        <v>1518.4953113031806</v>
      </c>
      <c r="F121" s="9">
        <f>+'Tr.Rec. AA-Mod'!F121</f>
        <v>1994.8399785331276</v>
      </c>
      <c r="G121" s="9">
        <f>+'Tr.Rec. AA-Mod'!G121</f>
        <v>3948.9997942903137</v>
      </c>
      <c r="H121" s="16">
        <f>+'Tr.Rec. AA-Cons'!H121</f>
        <v>0.2377957709319014</v>
      </c>
      <c r="I121" s="16">
        <f>+'Tr.Rec. AA-Mod'!H121</f>
        <v>0.3637904145334896</v>
      </c>
      <c r="J121" s="15">
        <f aca="true" t="shared" si="26" ref="J121:L122">STDEVP(B112:B123)</f>
        <v>1817.404543068645</v>
      </c>
      <c r="K121" s="15">
        <f t="shared" si="26"/>
        <v>2189.7337882071406</v>
      </c>
      <c r="L121" s="15">
        <f t="shared" si="26"/>
        <v>4187.485655136465</v>
      </c>
    </row>
    <row r="122" spans="1:12" ht="12.75">
      <c r="A122" s="1">
        <v>42368</v>
      </c>
      <c r="B122" s="9">
        <f>+'Tr.Rec. AA-Cons'!D122</f>
        <v>175096.43888857766</v>
      </c>
      <c r="C122" s="9">
        <f>+'Tr.Rec. AA-Mod'!D122</f>
        <v>187183.09878929198</v>
      </c>
      <c r="D122" s="9">
        <f>+'Tr.Rec. AA-Mod'!E122</f>
        <v>149051.57503887382</v>
      </c>
      <c r="E122" s="9">
        <f>+'Tr.Rec. AA-Cons'!F122</f>
        <v>-2265.7447866816947</v>
      </c>
      <c r="F122" s="9">
        <f>+'Tr.Rec. AA-Mod'!F122</f>
        <v>-2778.549246126204</v>
      </c>
      <c r="G122" s="9">
        <f>+'Tr.Rec. AA-Mod'!G122</f>
        <v>-4531.031543195393</v>
      </c>
      <c r="H122" s="16">
        <f>+'Tr.Rec. AA-Cons'!H122</f>
        <v>0.26044863849703837</v>
      </c>
      <c r="I122" s="16">
        <f>+'Tr.Rec. AA-Mod'!H122</f>
        <v>0.3813152375041815</v>
      </c>
      <c r="J122" s="15">
        <f t="shared" si="26"/>
        <v>1939.0671051011882</v>
      </c>
      <c r="K122" s="15">
        <f t="shared" si="26"/>
        <v>2177.900718436705</v>
      </c>
      <c r="L122" s="15">
        <f t="shared" si="26"/>
        <v>4386.549428520388</v>
      </c>
    </row>
    <row r="123" spans="1:12" ht="12.75">
      <c r="A123" s="1">
        <v>42399</v>
      </c>
      <c r="B123" s="9">
        <f>+'Tr.Rec. AA-Cons'!D123</f>
        <v>175986.1780117447</v>
      </c>
      <c r="C123" s="9">
        <f>+'Tr.Rec. AA-Mod'!D123</f>
        <v>187126.8688871679</v>
      </c>
      <c r="D123" s="9">
        <f>+'Tr.Rec. AA-Mod'!E123</f>
        <v>143561.67870809423</v>
      </c>
      <c r="E123" s="9">
        <f>+'Tr.Rec. AA-Cons'!F123</f>
        <v>889.7391231670335</v>
      </c>
      <c r="F123" s="9">
        <f>+'Tr.Rec. AA-Mod'!F123</f>
        <v>-56.229902124090586</v>
      </c>
      <c r="G123" s="9">
        <f>+'Tr.Rec. AA-Mod'!G123</f>
        <v>-5489.896330779593</v>
      </c>
      <c r="H123" s="16">
        <f>+'Tr.Rec. AA-Cons'!H123</f>
        <v>0.3242449930365048</v>
      </c>
      <c r="I123" s="16">
        <f>+'Tr.Rec. AA-Mod'!H123</f>
        <v>0.43565190179073676</v>
      </c>
      <c r="J123" s="15">
        <f aca="true" t="shared" si="27" ref="J123:L124">STDEVP(B114:B125)</f>
        <v>2076.785543871993</v>
      </c>
      <c r="K123" s="15">
        <f t="shared" si="27"/>
        <v>2060.6249812130213</v>
      </c>
      <c r="L123" s="15">
        <f t="shared" si="27"/>
        <v>4153.215189754602</v>
      </c>
    </row>
    <row r="124" spans="1:12" ht="12.75">
      <c r="A124" s="1">
        <v>42429</v>
      </c>
      <c r="B124" s="9">
        <f>+'Tr.Rec. AA-Cons'!D124</f>
        <v>177120.7497979755</v>
      </c>
      <c r="C124" s="9">
        <f>+'Tr.Rec. AA-Mod'!D124</f>
        <v>188299.3920616361</v>
      </c>
      <c r="D124" s="9">
        <f>+'Tr.Rec. AA-Mod'!E124</f>
        <v>143989.038274497</v>
      </c>
      <c r="E124" s="9">
        <f>+'Tr.Rec. AA-Cons'!F124</f>
        <v>1134.5717862308084</v>
      </c>
      <c r="F124" s="9">
        <f>+'Tr.Rec. AA-Mod'!F124</f>
        <v>1172.5231744682242</v>
      </c>
      <c r="G124" s="9">
        <f>+'Tr.Rec. AA-Mod'!G124</f>
        <v>427.3595664027671</v>
      </c>
      <c r="H124" s="16">
        <f>+'Tr.Rec. AA-Cons'!H124</f>
        <v>0.3313171152347849</v>
      </c>
      <c r="I124" s="16">
        <f>+'Tr.Rec. AA-Mod'!H124</f>
        <v>0.443103537871391</v>
      </c>
      <c r="J124" s="15">
        <f t="shared" si="27"/>
        <v>2122.214977117089</v>
      </c>
      <c r="K124" s="15">
        <f t="shared" si="27"/>
        <v>2035.7836642784528</v>
      </c>
      <c r="L124" s="15">
        <f t="shared" si="27"/>
        <v>4022.087989458423</v>
      </c>
    </row>
    <row r="125" spans="1:12" ht="12.75">
      <c r="A125" s="1">
        <v>42460</v>
      </c>
      <c r="B125" s="9">
        <f>+'Tr.Rec. AA-Cons'!D125</f>
        <v>178066.30670839263</v>
      </c>
      <c r="C125" s="9">
        <f>+'Tr.Rec. AA-Mod'!D125</f>
        <v>189377.90532241852</v>
      </c>
      <c r="D125" s="9">
        <f>+'Tr.Rec. AA-Mod'!E125</f>
        <v>145054.3188103093</v>
      </c>
      <c r="E125" s="9">
        <f>+'Tr.Rec. AA-Cons'!F125</f>
        <v>945.55691041713</v>
      </c>
      <c r="F125" s="9">
        <f>+'Tr.Rec. AA-Mod'!F125</f>
        <v>1078.5132607824053</v>
      </c>
      <c r="G125" s="9">
        <f>+'Tr.Rec. AA-Mod'!G125</f>
        <v>1065.280535812315</v>
      </c>
      <c r="H125" s="16">
        <f>+'Tr.Rec. AA-Cons'!H125</f>
        <v>0.3301198789808333</v>
      </c>
      <c r="I125" s="16">
        <f>+'Tr.Rec. AA-Mod'!H125</f>
        <v>0.44323586512109214</v>
      </c>
      <c r="J125" s="15">
        <f aca="true" t="shared" si="28" ref="J125:L126">STDEVP(B116:B127)</f>
        <v>2502.324468683334</v>
      </c>
      <c r="K125" s="15">
        <f t="shared" si="28"/>
        <v>2436.825029971081</v>
      </c>
      <c r="L125" s="15">
        <f t="shared" si="28"/>
        <v>3637.807233596399</v>
      </c>
    </row>
    <row r="126" spans="1:12" ht="12.75">
      <c r="A126" s="1">
        <v>42490</v>
      </c>
      <c r="B126" s="9">
        <f>+'Tr.Rec. AA-Cons'!D126</f>
        <v>176499.95483823586</v>
      </c>
      <c r="C126" s="9">
        <f>+'Tr.Rec. AA-Mod'!D126</f>
        <v>187812.44120450167</v>
      </c>
      <c r="D126" s="9">
        <f>+'Tr.Rec. AA-Mod'!E126</f>
        <v>144897.926032563</v>
      </c>
      <c r="E126" s="9">
        <f>+'Tr.Rec. AA-Cons'!F126</f>
        <v>-1566.3518701567664</v>
      </c>
      <c r="F126" s="9">
        <f>+'Tr.Rec. AA-Mod'!F126</f>
        <v>-1565.4641179168539</v>
      </c>
      <c r="G126" s="9">
        <f>+'Tr.Rec. AA-Mod'!G126</f>
        <v>-156.39277774631046</v>
      </c>
      <c r="H126" s="16">
        <f>+'Tr.Rec. AA-Cons'!H126</f>
        <v>0.31602028805672866</v>
      </c>
      <c r="I126" s="16">
        <f>+'Tr.Rec. AA-Mod'!H126</f>
        <v>0.4291451517193867</v>
      </c>
      <c r="J126" s="15">
        <f t="shared" si="28"/>
        <v>2585.740021531753</v>
      </c>
      <c r="K126" s="15">
        <f t="shared" si="28"/>
        <v>2623.675807058244</v>
      </c>
      <c r="L126" s="15">
        <f t="shared" si="28"/>
        <v>3605.947398073022</v>
      </c>
    </row>
    <row r="127" spans="1:12" ht="12.75">
      <c r="A127" s="1">
        <v>42521</v>
      </c>
      <c r="B127" s="9">
        <f>+'Tr.Rec. AA-Cons'!D127</f>
        <v>179922.80300977346</v>
      </c>
      <c r="C127" s="9">
        <f>+'Tr.Rec. AA-Mod'!D127</f>
        <v>192201.39615206205</v>
      </c>
      <c r="D127" s="9">
        <f>+'Tr.Rec. AA-Mod'!E127</f>
        <v>148849.9474172253</v>
      </c>
      <c r="E127" s="9">
        <f>+'Tr.Rec. AA-Cons'!F127</f>
        <v>3422.8481715375965</v>
      </c>
      <c r="F127" s="9">
        <f>+'Tr.Rec. AA-Mod'!F127</f>
        <v>4388.954947560385</v>
      </c>
      <c r="G127" s="9">
        <f>+'Tr.Rec. AA-Mod'!G127</f>
        <v>3952.0213846623083</v>
      </c>
      <c r="H127" s="16">
        <f>+'Tr.Rec. AA-Cons'!H127</f>
        <v>0.31072855592548154</v>
      </c>
      <c r="I127" s="16">
        <f>+'Tr.Rec. AA-Mod'!H127</f>
        <v>0.4335144873483674</v>
      </c>
      <c r="J127" s="15">
        <f aca="true" t="shared" si="29" ref="J127:L128">STDEVP(B118:B129)</f>
        <v>3190.8148139585865</v>
      </c>
      <c r="K127" s="15">
        <f t="shared" si="29"/>
        <v>3434.370052884171</v>
      </c>
      <c r="L127" s="15">
        <f t="shared" si="29"/>
        <v>3571.141644205223</v>
      </c>
    </row>
    <row r="128" spans="1:12" ht="12.75">
      <c r="A128" s="1">
        <v>42551</v>
      </c>
      <c r="B128" s="9">
        <f>+'Tr.Rec. AA-Cons'!D128</f>
        <v>180588.01851335837</v>
      </c>
      <c r="C128" s="9">
        <f>+'Tr.Rec. AA-Mod'!D128</f>
        <v>192136.23968868822</v>
      </c>
      <c r="D128" s="9">
        <f>+'Tr.Rec. AA-Mod'!E128</f>
        <v>147567.49175693293</v>
      </c>
      <c r="E128" s="9">
        <f>+'Tr.Rec. AA-Cons'!F128</f>
        <v>665.2155035849137</v>
      </c>
      <c r="F128" s="9">
        <f>+'Tr.Rec. AA-Mod'!F128</f>
        <v>-65.15646337383077</v>
      </c>
      <c r="G128" s="9">
        <f>+'Tr.Rec. AA-Mod'!G128</f>
        <v>-1282.455660292384</v>
      </c>
      <c r="H128" s="16">
        <f>+'Tr.Rec. AA-Cons'!H128</f>
        <v>0.3302052675642544</v>
      </c>
      <c r="I128" s="16">
        <f>+'Tr.Rec. AA-Mod'!H128</f>
        <v>0.4456874793175529</v>
      </c>
      <c r="J128" s="15">
        <f t="shared" si="29"/>
        <v>3080.464463488253</v>
      </c>
      <c r="K128" s="15">
        <f t="shared" si="29"/>
        <v>3424.301856947809</v>
      </c>
      <c r="L128" s="15">
        <f t="shared" si="29"/>
        <v>3656.7097438584324</v>
      </c>
    </row>
    <row r="129" spans="1:12" ht="12.75">
      <c r="A129" s="1">
        <v>42582</v>
      </c>
      <c r="B129" s="9">
        <f>+'Tr.Rec. AA-Cons'!D129</f>
        <v>183533.30030763964</v>
      </c>
      <c r="C129" s="9">
        <f>+'Tr.Rec. AA-Mod'!D129</f>
        <v>196128.78577202308</v>
      </c>
      <c r="D129" s="9">
        <f>+'Tr.Rec. AA-Mod'!E129</f>
        <v>151369.21790293886</v>
      </c>
      <c r="E129" s="9">
        <f>+'Tr.Rec. AA-Cons'!F129</f>
        <v>2945.281794281269</v>
      </c>
      <c r="F129" s="9">
        <f>+'Tr.Rec. AA-Mod'!F129</f>
        <v>3992.5460833348625</v>
      </c>
      <c r="G129" s="9">
        <f>+'Tr.Rec. AA-Mod'!G129</f>
        <v>3801.726146005938</v>
      </c>
      <c r="H129" s="16">
        <f>+'Tr.Rec. AA-Cons'!H129</f>
        <v>0.32164082404700767</v>
      </c>
      <c r="I129" s="16">
        <f>+'Tr.Rec. AA-Mod'!H129</f>
        <v>0.44759567869084216</v>
      </c>
      <c r="J129" s="15">
        <f aca="true" t="shared" si="30" ref="J129:L130">STDEVP(B120:B131)</f>
        <v>2931.5154469236945</v>
      </c>
      <c r="K129" s="15">
        <f t="shared" si="30"/>
        <v>3283.458714501374</v>
      </c>
      <c r="L129" s="15">
        <f t="shared" si="30"/>
        <v>3209.5921169085295</v>
      </c>
    </row>
    <row r="130" spans="1:12" ht="12.75">
      <c r="A130" s="1">
        <v>42613</v>
      </c>
      <c r="B130" s="9">
        <f>+'Tr.Rec. AA-Cons'!D130</f>
        <v>183238.00138587432</v>
      </c>
      <c r="C130" s="9">
        <f>+'Tr.Rec. AA-Mod'!D130</f>
        <v>195887.93948393365</v>
      </c>
      <c r="D130" s="9">
        <f>+'Tr.Rec. AA-Mod'!E130</f>
        <v>151588.6194736262</v>
      </c>
      <c r="E130" s="9">
        <f>+'Tr.Rec. AA-Cons'!F130</f>
        <v>-295.29892176532303</v>
      </c>
      <c r="F130" s="9">
        <f>+'Tr.Rec. AA-Mod'!F130</f>
        <v>-240.8462880894367</v>
      </c>
      <c r="G130" s="9">
        <f>+'Tr.Rec. AA-Mod'!G130</f>
        <v>219.40157068733242</v>
      </c>
      <c r="H130" s="16">
        <f>+'Tr.Rec. AA-Cons'!H130</f>
        <v>0.3164938191224811</v>
      </c>
      <c r="I130" s="16">
        <f>+'Tr.Rec. AA-Mod'!H130</f>
        <v>0.4429932001030743</v>
      </c>
      <c r="J130" s="15">
        <f t="shared" si="30"/>
        <v>2936.7182434802116</v>
      </c>
      <c r="K130" s="15">
        <f t="shared" si="30"/>
        <v>3472.3184324648523</v>
      </c>
      <c r="L130" s="15">
        <f t="shared" si="30"/>
        <v>3276.354446984509</v>
      </c>
    </row>
    <row r="131" spans="1:12" ht="12.75">
      <c r="A131" s="1">
        <v>42643</v>
      </c>
      <c r="B131" s="9">
        <f>+'Tr.Rec. AA-Cons'!D131</f>
        <v>182735.88167334528</v>
      </c>
      <c r="C131" s="9">
        <f>+'Tr.Rec. AA-Mod'!D131</f>
        <v>195141.415324315</v>
      </c>
      <c r="D131" s="9">
        <f>+'Tr.Rec. AA-Mod'!E131</f>
        <v>151335.53563229644</v>
      </c>
      <c r="E131" s="9">
        <f>+'Tr.Rec. AA-Cons'!F131</f>
        <v>-502.1197125290346</v>
      </c>
      <c r="F131" s="9">
        <f>+'Tr.Rec. AA-Mod'!F131</f>
        <v>-746.5241596186534</v>
      </c>
      <c r="G131" s="9">
        <f>+'Tr.Rec. AA-Mod'!G131</f>
        <v>-253.08384132976062</v>
      </c>
      <c r="H131" s="16">
        <f>+'Tr.Rec. AA-Cons'!H131</f>
        <v>0.31400346041048866</v>
      </c>
      <c r="I131" s="16">
        <f>+'Tr.Rec. AA-Mod'!H131</f>
        <v>0.4380587969201857</v>
      </c>
      <c r="J131" s="15">
        <f aca="true" t="shared" si="31" ref="J131:L132">STDEVP(B122:B133)</f>
        <v>3604.017621581738</v>
      </c>
      <c r="K131" s="15">
        <f t="shared" si="31"/>
        <v>5144.091972200337</v>
      </c>
      <c r="L131" s="15">
        <f t="shared" si="31"/>
        <v>3535.1675893682373</v>
      </c>
    </row>
    <row r="132" spans="1:12" ht="12.75">
      <c r="A132" s="1">
        <v>42673</v>
      </c>
      <c r="B132" s="9">
        <f>+'Tr.Rec. AA-Cons'!D132</f>
        <v>182426.0889554098</v>
      </c>
      <c r="C132" s="9">
        <f>+'Tr.Rec. AA-Mod'!D132</f>
        <v>196126.82721501167</v>
      </c>
      <c r="D132" s="9">
        <f>+'Tr.Rec. AA-Mod'!E132</f>
        <v>151008.15764489115</v>
      </c>
      <c r="E132" s="9">
        <f>+'Tr.Rec. AA-Cons'!F132</f>
        <v>-309.7927179354883</v>
      </c>
      <c r="F132" s="9">
        <f>+'Tr.Rec. AA-Mod'!F132</f>
        <v>985.411890696676</v>
      </c>
      <c r="G132" s="9">
        <f>+'Tr.Rec. AA-Mod'!G132</f>
        <v>-327.37798740528524</v>
      </c>
      <c r="H132" s="16">
        <f>+'Tr.Rec. AA-Cons'!H132</f>
        <v>0.31417931310518643</v>
      </c>
      <c r="I132" s="16">
        <f>+'Tr.Rec. AA-Mod'!H132</f>
        <v>0.4511866957012052</v>
      </c>
      <c r="J132" s="15">
        <f t="shared" si="31"/>
        <v>3945.0165760988543</v>
      </c>
      <c r="K132" s="15">
        <f t="shared" si="31"/>
        <v>6160.2163992039295</v>
      </c>
      <c r="L132" s="15">
        <f t="shared" si="31"/>
        <v>4317.985590613091</v>
      </c>
    </row>
    <row r="133" spans="1:12" ht="12.75">
      <c r="A133" s="1">
        <v>42704</v>
      </c>
      <c r="B133" s="9">
        <f>+'Tr.Rec. AA-Cons'!D133</f>
        <v>187438.18358470022</v>
      </c>
      <c r="C133" s="9">
        <f>+'Tr.Rec. AA-Mod'!D133</f>
        <v>205411.42656110038</v>
      </c>
      <c r="D133" s="9">
        <f>+'Tr.Rec. AA-Mod'!E133</f>
        <v>155371.06142813637</v>
      </c>
      <c r="E133" s="9">
        <f>+'Tr.Rec. AA-Cons'!F133</f>
        <v>5012.094629290426</v>
      </c>
      <c r="F133" s="9">
        <f>+'Tr.Rec. AA-Mod'!F133</f>
        <v>9284.599346088711</v>
      </c>
      <c r="G133" s="9">
        <f>+'Tr.Rec. AA-Mod'!G133</f>
        <v>4362.903783245216</v>
      </c>
      <c r="H133" s="16">
        <f>+'Tr.Rec. AA-Cons'!H133</f>
        <v>0.32067122156563843</v>
      </c>
      <c r="I133" s="16">
        <f>+'Tr.Rec. AA-Mod'!H133</f>
        <v>0.5004036513296399</v>
      </c>
      <c r="J133" s="15">
        <f aca="true" t="shared" si="32" ref="J133:L134">STDEVP(B124:B135)</f>
        <v>3735.098970707145</v>
      </c>
      <c r="K133" s="15">
        <f t="shared" si="32"/>
        <v>6239.237176486872</v>
      </c>
      <c r="L133" s="15">
        <f t="shared" si="32"/>
        <v>4450.190957888113</v>
      </c>
    </row>
    <row r="134" spans="1:12" ht="12.75">
      <c r="A134" s="1">
        <v>42735</v>
      </c>
      <c r="B134" s="9">
        <f>+'Tr.Rec. AA-Cons'!D134</f>
        <v>188746.11619305596</v>
      </c>
      <c r="C134" s="9">
        <f>+'Tr.Rec. AA-Mod'!D134</f>
        <v>206918.23261981478</v>
      </c>
      <c r="D134" s="9">
        <f>+'Tr.Rec. AA-Mod'!E134</f>
        <v>157581.68082052525</v>
      </c>
      <c r="E134" s="9">
        <f>+'Tr.Rec. AA-Cons'!F134</f>
        <v>1307.932608355739</v>
      </c>
      <c r="F134" s="9">
        <f>+'Tr.Rec. AA-Mod'!F134</f>
        <v>1506.8060587143991</v>
      </c>
      <c r="G134" s="9">
        <f>+'Tr.Rec. AA-Mod'!G134</f>
        <v>2210.6193923888786</v>
      </c>
      <c r="H134" s="16">
        <f>+'Tr.Rec. AA-Cons'!H134</f>
        <v>0.3116443537253073</v>
      </c>
      <c r="I134" s="16">
        <f>+'Tr.Rec. AA-Mod'!H134</f>
        <v>0.4933655179928953</v>
      </c>
      <c r="J134" s="15">
        <f t="shared" si="32"/>
        <v>4147.002744082028</v>
      </c>
      <c r="K134" s="15">
        <f t="shared" si="32"/>
        <v>6695.23916563512</v>
      </c>
      <c r="L134" s="15">
        <f t="shared" si="32"/>
        <v>4925.123088333151</v>
      </c>
    </row>
    <row r="135" spans="1:12" ht="12.75">
      <c r="A135" s="1">
        <v>42766</v>
      </c>
      <c r="B135" s="9">
        <f>+'Tr.Rec. AA-Cons'!D135</f>
        <v>185485.87723175812</v>
      </c>
      <c r="C135" s="9">
        <f>+'Tr.Rec. AA-Mod'!D135</f>
        <v>203726.21588445597</v>
      </c>
      <c r="D135" s="9">
        <f>+'Tr.Rec. AA-Mod'!E135</f>
        <v>157291.40342785453</v>
      </c>
      <c r="E135" s="9">
        <f>+'Tr.Rec. AA-Cons'!F135</f>
        <v>-3260.238961297844</v>
      </c>
      <c r="F135" s="9">
        <f>+'Tr.Rec. AA-Mod'!F135</f>
        <v>-3192.016735358804</v>
      </c>
      <c r="G135" s="9">
        <f>+'Tr.Rec. AA-Mod'!G135</f>
        <v>-290.2773926707159</v>
      </c>
      <c r="H135" s="16">
        <f>+'Tr.Rec. AA-Cons'!H135</f>
        <v>0.28194473803903586</v>
      </c>
      <c r="I135" s="16">
        <f>+'Tr.Rec. AA-Mod'!H135</f>
        <v>0.4643481245660146</v>
      </c>
      <c r="J135" s="15">
        <f aca="true" t="shared" si="33" ref="J135:L136">STDEVP(B126:B137)</f>
        <v>4266.367372848054</v>
      </c>
      <c r="K135" s="15">
        <f t="shared" si="33"/>
        <v>6799.561414029776</v>
      </c>
      <c r="L135" s="15">
        <f t="shared" si="33"/>
        <v>5089.172696366407</v>
      </c>
    </row>
    <row r="136" spans="1:12" ht="12.75">
      <c r="A136" s="1">
        <v>42794</v>
      </c>
      <c r="B136" s="9">
        <f>+'Tr.Rec. AA-Cons'!D136</f>
        <v>191128.13641928046</v>
      </c>
      <c r="C136" s="9">
        <f>+'Tr.Rec. AA-Mod'!D136</f>
        <v>208422.78217710493</v>
      </c>
      <c r="D136" s="9">
        <f>+'Tr.Rec. AA-Mod'!E136</f>
        <v>161505.13450710417</v>
      </c>
      <c r="E136" s="9">
        <f>+'Tr.Rec. AA-Cons'!F136</f>
        <v>5642.259187522344</v>
      </c>
      <c r="F136" s="9">
        <f>+'Tr.Rec. AA-Mod'!F136</f>
        <v>4696.56629264896</v>
      </c>
      <c r="G136" s="9">
        <f>+'Tr.Rec. AA-Mod'!G136</f>
        <v>4213.731079249643</v>
      </c>
      <c r="H136" s="16">
        <f>+'Tr.Rec. AA-Cons'!H136</f>
        <v>0.29623001912176283</v>
      </c>
      <c r="I136" s="16">
        <f>+'Tr.Rec. AA-Mod'!H136</f>
        <v>0.4691764767000075</v>
      </c>
      <c r="J136" s="15">
        <f t="shared" si="33"/>
        <v>3830.6746398699806</v>
      </c>
      <c r="K136" s="15">
        <f t="shared" si="33"/>
        <v>6237.002315319613</v>
      </c>
      <c r="L136" s="15">
        <f t="shared" si="33"/>
        <v>4821.332604533216</v>
      </c>
    </row>
    <row r="137" spans="1:12" ht="12.75">
      <c r="A137" s="1">
        <v>42825</v>
      </c>
      <c r="B137" s="9">
        <f>+'Tr.Rec. AA-Cons'!D137</f>
        <v>190574.2763973249</v>
      </c>
      <c r="C137" s="9">
        <f>+'Tr.Rec. AA-Mod'!D137</f>
        <v>207961.73521745476</v>
      </c>
      <c r="D137" s="9">
        <f>+'Tr.Rec. AA-Mod'!E137</f>
        <v>161417.4790255069</v>
      </c>
      <c r="E137" s="9">
        <f>+'Tr.Rec. AA-Cons'!F137</f>
        <v>-553.8600219555665</v>
      </c>
      <c r="F137" s="9">
        <f>+'Tr.Rec. AA-Mod'!F137</f>
        <v>-461.0469596501789</v>
      </c>
      <c r="G137" s="9">
        <f>+'Tr.Rec. AA-Mod'!G137</f>
        <v>-87.65548159726313</v>
      </c>
      <c r="H137" s="16">
        <f>+'Tr.Rec. AA-Cons'!H137</f>
        <v>0.2915679737181798</v>
      </c>
      <c r="I137" s="16">
        <f>+'Tr.Rec. AA-Mod'!H137</f>
        <v>0.4654425619194784</v>
      </c>
      <c r="J137" s="15">
        <f aca="true" t="shared" si="34" ref="J137:L138">STDEVP(B128:B139)</f>
        <v>3645.5518571378766</v>
      </c>
      <c r="K137" s="15">
        <f t="shared" si="34"/>
        <v>5826.134287045551</v>
      </c>
      <c r="L137" s="15">
        <f t="shared" si="34"/>
        <v>4706.3001190838095</v>
      </c>
    </row>
    <row r="138" spans="1:12" ht="12.75">
      <c r="A138" s="1">
        <v>42855</v>
      </c>
      <c r="B138" s="9">
        <f>+'Tr.Rec. AA-Cons'!D138</f>
        <v>190302.6311274963</v>
      </c>
      <c r="C138" s="9">
        <f>+'Tr.Rec. AA-Mod'!D138</f>
        <v>207263.11046414205</v>
      </c>
      <c r="D138" s="9">
        <f>+'Tr.Rec. AA-Mod'!E138</f>
        <v>161121.1981137322</v>
      </c>
      <c r="E138" s="9">
        <f>+'Tr.Rec. AA-Cons'!F138</f>
        <v>-271.6452698285866</v>
      </c>
      <c r="F138" s="9">
        <f>+'Tr.Rec. AA-Mod'!F138</f>
        <v>-698.6247533127025</v>
      </c>
      <c r="G138" s="9">
        <f>+'Tr.Rec. AA-Mod'!G138</f>
        <v>-296.2809117746947</v>
      </c>
      <c r="H138" s="16">
        <f>+'Tr.Rec. AA-Cons'!H138</f>
        <v>0.2918143301376408</v>
      </c>
      <c r="I138" s="16">
        <f>+'Tr.Rec. AA-Mod'!H138</f>
        <v>0.4614191235040985</v>
      </c>
      <c r="J138" s="15">
        <f t="shared" si="34"/>
        <v>3200.327741013867</v>
      </c>
      <c r="K138" s="15">
        <f t="shared" si="34"/>
        <v>5058.582385621792</v>
      </c>
      <c r="L138" s="15">
        <f t="shared" si="34"/>
        <v>4064.7768276901875</v>
      </c>
    </row>
    <row r="139" spans="1:12" ht="12.75">
      <c r="A139" s="1">
        <v>42886</v>
      </c>
      <c r="B139" s="9">
        <f>+'Tr.Rec. AA-Cons'!D139</f>
        <v>190380.39826384498</v>
      </c>
      <c r="C139" s="9">
        <f>+'Tr.Rec. AA-Mod'!D139</f>
        <v>205764.8829732393</v>
      </c>
      <c r="D139" s="9">
        <f>+'Tr.Rec. AA-Mod'!E139</f>
        <v>160287.851441739</v>
      </c>
      <c r="E139" s="9">
        <f>+'Tr.Rec. AA-Cons'!F139</f>
        <v>77.76713634867338</v>
      </c>
      <c r="F139" s="9">
        <f>+'Tr.Rec. AA-Mod'!F139</f>
        <v>-1498.227490902762</v>
      </c>
      <c r="G139" s="9">
        <f>+'Tr.Rec. AA-Mod'!G139</f>
        <v>-833.3466719932039</v>
      </c>
      <c r="H139" s="16">
        <f>+'Tr.Rec. AA-Cons'!H139</f>
        <v>0.3009254682210598</v>
      </c>
      <c r="I139" s="16">
        <f>+'Tr.Rec. AA-Mod'!H139</f>
        <v>0.4547703153150029</v>
      </c>
      <c r="J139" s="15">
        <f aca="true" t="shared" si="35" ref="J139:L140">STDEVP(B130:B141)</f>
        <v>3042.887797508753</v>
      </c>
      <c r="K139" s="15">
        <f t="shared" si="35"/>
        <v>4731.462933561497</v>
      </c>
      <c r="L139" s="15">
        <f t="shared" si="35"/>
        <v>3762.150193201338</v>
      </c>
    </row>
    <row r="140" spans="1:12" ht="12.75">
      <c r="A140" s="1">
        <v>42916</v>
      </c>
      <c r="B140" s="9">
        <f>+'Tr.Rec. AA-Cons'!D140</f>
        <v>187114.82973052913</v>
      </c>
      <c r="C140" s="9">
        <f>+'Tr.Rec. AA-Mod'!D140</f>
        <v>201971.1991099462</v>
      </c>
      <c r="D140" s="9">
        <f>+'Tr.Rec. AA-Mod'!E140</f>
        <v>158227.4599429751</v>
      </c>
      <c r="E140" s="9">
        <f>+'Tr.Rec. AA-Cons'!F140</f>
        <v>-3265.568533315847</v>
      </c>
      <c r="F140" s="9">
        <f>+'Tr.Rec. AA-Mod'!F140</f>
        <v>-3793.6838632930885</v>
      </c>
      <c r="G140" s="9">
        <f>+'Tr.Rec. AA-Mod'!G140</f>
        <v>-2060.3914987639</v>
      </c>
      <c r="H140" s="16">
        <f>+'Tr.Rec. AA-Cons'!H140</f>
        <v>0.2888736978755402</v>
      </c>
      <c r="I140" s="16">
        <f>+'Tr.Rec. AA-Mod'!H140</f>
        <v>0.43743739166971096</v>
      </c>
      <c r="J140" s="15">
        <f t="shared" si="35"/>
        <v>2816.6819853955335</v>
      </c>
      <c r="K140" s="15">
        <f t="shared" si="35"/>
        <v>4329.611185821455</v>
      </c>
      <c r="L140" s="15">
        <f t="shared" si="35"/>
        <v>3386.6440894522175</v>
      </c>
    </row>
    <row r="141" spans="1:12" ht="12.75">
      <c r="A141" s="1">
        <v>42947</v>
      </c>
      <c r="B141" s="9">
        <f>+'Tr.Rec. AA-Cons'!D141</f>
        <v>186325.21262687564</v>
      </c>
      <c r="C141" s="9">
        <f>+'Tr.Rec. AA-Mod'!D141</f>
        <v>200442.4011351863</v>
      </c>
      <c r="D141" s="9">
        <f>+'Tr.Rec. AA-Mod'!E141</f>
        <v>157630.1581323374</v>
      </c>
      <c r="E141" s="9">
        <f>+'Tr.Rec. AA-Cons'!F141</f>
        <v>-789.6171036534943</v>
      </c>
      <c r="F141" s="9">
        <f>+'Tr.Rec. AA-Mod'!F141</f>
        <v>-1528.7979747599165</v>
      </c>
      <c r="G141" s="9">
        <f>+'Tr.Rec. AA-Mod'!G141</f>
        <v>-597.3018106376985</v>
      </c>
      <c r="H141" s="16">
        <f>+'Tr.Rec. AA-Cons'!H141</f>
        <v>0.2869505449453824</v>
      </c>
      <c r="I141" s="16">
        <f>+'Tr.Rec. AA-Mod'!H141</f>
        <v>0.4281224300284887</v>
      </c>
      <c r="J141" s="15">
        <f aca="true" t="shared" si="36" ref="J141:L142">STDEVP(B132:B143)</f>
        <v>2435.312277156711</v>
      </c>
      <c r="K141" s="15">
        <f t="shared" si="36"/>
        <v>3582.6954526635764</v>
      </c>
      <c r="L141" s="15">
        <f t="shared" si="36"/>
        <v>2850.62692884906</v>
      </c>
    </row>
    <row r="142" spans="1:12" ht="12.75">
      <c r="A142" s="1">
        <v>42978</v>
      </c>
      <c r="B142" s="9">
        <f>+'Tr.Rec. AA-Cons'!D142</f>
        <v>186547.1707857844</v>
      </c>
      <c r="C142" s="9">
        <f>+'Tr.Rec. AA-Mod'!D142</f>
        <v>200215.4379605807</v>
      </c>
      <c r="D142" s="9">
        <f>+'Tr.Rec. AA-Mod'!E142</f>
        <v>157206.66836559965</v>
      </c>
      <c r="E142" s="9">
        <f>+'Tr.Rec. AA-Cons'!F142</f>
        <v>221.9581589087611</v>
      </c>
      <c r="F142" s="9">
        <f>+'Tr.Rec. AA-Mod'!F142</f>
        <v>-226.96317460559658</v>
      </c>
      <c r="G142" s="9">
        <f>+'Tr.Rec. AA-Mod'!G142</f>
        <v>-423.48976673776633</v>
      </c>
      <c r="H142" s="16">
        <f>+'Tr.Rec. AA-Cons'!H142</f>
        <v>0.29340502420184755</v>
      </c>
      <c r="I142" s="16">
        <f>+'Tr.Rec. AA-Mod'!H142</f>
        <v>0.43008769594981033</v>
      </c>
      <c r="J142" s="15">
        <f t="shared" si="36"/>
        <v>2320.0367726691284</v>
      </c>
      <c r="K142" s="15">
        <f t="shared" si="36"/>
        <v>3070.875514670094</v>
      </c>
      <c r="L142" s="15">
        <f t="shared" si="36"/>
        <v>2227.7051281736067</v>
      </c>
    </row>
    <row r="143" spans="1:12" ht="12.75">
      <c r="A143" s="1">
        <v>43008</v>
      </c>
      <c r="B143" s="9">
        <f>+'Tr.Rec. AA-Cons'!D143</f>
        <v>188071.63000646472</v>
      </c>
      <c r="C143" s="9">
        <f>+'Tr.Rec. AA-Mod'!D143</f>
        <v>202807.48507478257</v>
      </c>
      <c r="D143" s="9">
        <f>+'Tr.Rec. AA-Mod'!E143</f>
        <v>159257.8603093126</v>
      </c>
      <c r="E143" s="9">
        <f>+'Tr.Rec. AA-Cons'!F143</f>
        <v>1524.4592206803209</v>
      </c>
      <c r="F143" s="9">
        <f>+'Tr.Rec. AA-Mod'!F143</f>
        <v>2592.0471142018796</v>
      </c>
      <c r="G143" s="9">
        <f>+'Tr.Rec. AA-Mod'!G143</f>
        <v>2051.19194371294</v>
      </c>
      <c r="H143" s="16">
        <f>+'Tr.Rec. AA-Cons'!H143</f>
        <v>0.28813769697152125</v>
      </c>
      <c r="I143" s="16">
        <f>+'Tr.Rec. AA-Mod'!H143</f>
        <v>0.43549624765469974</v>
      </c>
      <c r="J143" s="15">
        <f aca="true" t="shared" si="37" ref="J143:L144">STDEVP(B134:B145)</f>
        <v>2657.314612438875</v>
      </c>
      <c r="K143" s="15">
        <f t="shared" si="37"/>
        <v>3358.5057016210903</v>
      </c>
      <c r="L143" s="15">
        <f t="shared" si="37"/>
        <v>2144.8785939328245</v>
      </c>
    </row>
    <row r="144" spans="1:12" ht="12.75">
      <c r="A144" s="1">
        <v>43039</v>
      </c>
      <c r="B144" s="9">
        <f>+'Tr.Rec. AA-Cons'!D144</f>
        <v>193684.60069640764</v>
      </c>
      <c r="C144" s="9">
        <f>+'Tr.Rec. AA-Mod'!D144</f>
        <v>209889.37115259777</v>
      </c>
      <c r="D144" s="9">
        <f>+'Tr.Rec. AA-Mod'!E144</f>
        <v>163217.9672064156</v>
      </c>
      <c r="E144" s="9">
        <f>+'Tr.Rec. AA-Cons'!F144</f>
        <v>5612.970689942915</v>
      </c>
      <c r="F144" s="9">
        <f>+'Tr.Rec. AA-Mod'!F144</f>
        <v>7081.886077815201</v>
      </c>
      <c r="G144" s="9">
        <f>+'Tr.Rec. AA-Mod'!G144</f>
        <v>3960.106897103018</v>
      </c>
      <c r="H144" s="16">
        <f>+'Tr.Rec. AA-Cons'!H144</f>
        <v>0.30466633489992034</v>
      </c>
      <c r="I144" s="16">
        <f>+'Tr.Rec. AA-Mod'!H144</f>
        <v>0.46671403946182166</v>
      </c>
      <c r="J144" s="15">
        <f t="shared" si="37"/>
        <v>2896.7034968100743</v>
      </c>
      <c r="K144" s="15">
        <f t="shared" si="37"/>
        <v>3597.0646398103295</v>
      </c>
      <c r="L144" s="15">
        <f t="shared" si="37"/>
        <v>2190.9035243648304</v>
      </c>
    </row>
    <row r="145" spans="1:12" ht="12.75">
      <c r="A145" s="1">
        <v>43069</v>
      </c>
      <c r="B145" s="9">
        <f>+'Tr.Rec. AA-Cons'!D145</f>
        <v>193865.06025964723</v>
      </c>
      <c r="C145" s="9">
        <f>+'Tr.Rec. AA-Mod'!D145</f>
        <v>209969.44309154616</v>
      </c>
      <c r="D145" s="9">
        <f>+'Tr.Rec. AA-Mod'!E145</f>
        <v>163056.57319951718</v>
      </c>
      <c r="E145" s="9">
        <f>+'Tr.Rec. AA-Cons'!F145</f>
        <v>180.459563239594</v>
      </c>
      <c r="F145" s="9">
        <f>+'Tr.Rec. AA-Mod'!F145</f>
        <v>80.07193894838565</v>
      </c>
      <c r="G145" s="9">
        <f>+'Tr.Rec. AA-Mod'!G145</f>
        <v>-161.39400689842296</v>
      </c>
      <c r="H145" s="16">
        <f>+'Tr.Rec. AA-Cons'!H145</f>
        <v>0.3080848706013004</v>
      </c>
      <c r="I145" s="16">
        <f>+'Tr.Rec. AA-Mod'!H145</f>
        <v>0.46912869892028963</v>
      </c>
      <c r="J145" s="15">
        <f aca="true" t="shared" si="38" ref="J145:L146">STDEVP(B136:B147)</f>
        <v>2958.584747599142</v>
      </c>
      <c r="K145" s="15">
        <f t="shared" si="38"/>
        <v>4055.670396815456</v>
      </c>
      <c r="L145" s="15">
        <f t="shared" si="38"/>
        <v>2224.0053868250397</v>
      </c>
    </row>
    <row r="146" spans="1:12" ht="12.75">
      <c r="A146" s="1">
        <v>43099</v>
      </c>
      <c r="B146" s="9">
        <f>+'Tr.Rec. AA-Cons'!D146</f>
        <v>193631.28194105387</v>
      </c>
      <c r="C146" s="9">
        <f>+'Tr.Rec. AA-Mod'!D146</f>
        <v>210241.8227639431</v>
      </c>
      <c r="D146" s="9">
        <f>+'Tr.Rec. AA-Mod'!E146</f>
        <v>162945.3212462998</v>
      </c>
      <c r="E146" s="9">
        <f>+'Tr.Rec. AA-Cons'!F146</f>
        <v>-233.77831859336584</v>
      </c>
      <c r="F146" s="9">
        <f>+'Tr.Rec. AA-Mod'!F146</f>
        <v>272.3796723969572</v>
      </c>
      <c r="G146" s="9">
        <f>+'Tr.Rec. AA-Mod'!G146</f>
        <v>-111.25195321737556</v>
      </c>
      <c r="H146" s="16">
        <f>+'Tr.Rec. AA-Cons'!H146</f>
        <v>0.30685960694754044</v>
      </c>
      <c r="I146" s="16">
        <f>+'Tr.Rec. AA-Mod'!H146</f>
        <v>0.47296501517643286</v>
      </c>
      <c r="J146" s="15">
        <f t="shared" si="38"/>
        <v>3107.132676787205</v>
      </c>
      <c r="K146" s="15">
        <f t="shared" si="38"/>
        <v>4188.315784679104</v>
      </c>
      <c r="L146" s="15">
        <f t="shared" si="38"/>
        <v>2276.5313757367408</v>
      </c>
    </row>
    <row r="147" spans="1:12" ht="12.75">
      <c r="A147" s="1">
        <v>43131</v>
      </c>
      <c r="B147" s="9">
        <f>+'Tr.Rec. AA-Cons'!D147</f>
        <v>195293.26081423613</v>
      </c>
      <c r="C147" s="9">
        <f>+'Tr.Rec. AA-Mod'!D147</f>
        <v>213024.11466218432</v>
      </c>
      <c r="D147" s="9">
        <f>+'Tr.Rec. AA-Mod'!E147</f>
        <v>164059.21717103387</v>
      </c>
      <c r="E147" s="9">
        <f>+'Tr.Rec. AA-Cons'!F147</f>
        <v>1661.9788731822628</v>
      </c>
      <c r="F147" s="9">
        <f>+'Tr.Rec. AA-Mod'!F147</f>
        <v>2782.2918982412084</v>
      </c>
      <c r="G147" s="9">
        <f>+'Tr.Rec. AA-Mod'!G147</f>
        <v>1113.895924734068</v>
      </c>
      <c r="H147" s="16">
        <f>+'Tr.Rec. AA-Cons'!H147</f>
        <v>0.3123404364320226</v>
      </c>
      <c r="I147" s="16">
        <f>+'Tr.Rec. AA-Mod'!H147</f>
        <v>0.4896489749115047</v>
      </c>
      <c r="J147" s="15">
        <f aca="true" t="shared" si="39" ref="J147:L148">STDEVP(B138:B149)</f>
        <v>3308.0955331908604</v>
      </c>
      <c r="K147" s="15">
        <f t="shared" si="39"/>
        <v>4343.626321876406</v>
      </c>
      <c r="L147" s="15">
        <f t="shared" si="39"/>
        <v>2304.82040916442</v>
      </c>
    </row>
    <row r="148" spans="1:12" ht="12.75">
      <c r="A148" s="1">
        <v>43159</v>
      </c>
      <c r="B148" s="9">
        <f>+'Tr.Rec. AA-Cons'!D148</f>
        <v>194013.1782273777</v>
      </c>
      <c r="C148" s="9">
        <f>+'Tr.Rec. AA-Mod'!D148</f>
        <v>210650.0701323632</v>
      </c>
      <c r="D148" s="9">
        <f>+'Tr.Rec. AA-Mod'!E148</f>
        <v>162674.22431243525</v>
      </c>
      <c r="E148" s="9">
        <f>+'Tr.Rec. AA-Cons'!F148</f>
        <v>-1280.0825868584216</v>
      </c>
      <c r="F148" s="9">
        <f>+'Tr.Rec. AA-Mod'!F148</f>
        <v>-2374.0445298211125</v>
      </c>
      <c r="G148" s="9">
        <f>+'Tr.Rec. AA-Mod'!G148</f>
        <v>-1384.99285859862</v>
      </c>
      <c r="H148" s="16">
        <f>+'Tr.Rec. AA-Cons'!H148</f>
        <v>0.3133895391494246</v>
      </c>
      <c r="I148" s="16">
        <f>+'Tr.Rec. AA-Mod'!H148</f>
        <v>0.47975845819927954</v>
      </c>
      <c r="J148" s="15">
        <f t="shared" si="39"/>
        <v>3537.5110051225806</v>
      </c>
      <c r="K148" s="15">
        <f t="shared" si="39"/>
        <v>4652.695761726729</v>
      </c>
      <c r="L148" s="15">
        <f t="shared" si="39"/>
        <v>2379.458996490726</v>
      </c>
    </row>
    <row r="149" spans="1:12" ht="12.75">
      <c r="A149" s="1">
        <v>43190</v>
      </c>
      <c r="B149" s="9">
        <f>+'Tr.Rec. AA-Cons'!D149</f>
        <v>194955.719200584</v>
      </c>
      <c r="C149" s="9">
        <f>+'Tr.Rec. AA-Mod'!D149</f>
        <v>210959.41747055648</v>
      </c>
      <c r="D149" s="9">
        <f>+'Tr.Rec. AA-Mod'!E149</f>
        <v>159471.49018168254</v>
      </c>
      <c r="E149" s="9">
        <f>+'Tr.Rec. AA-Cons'!F149</f>
        <v>942.5409732062835</v>
      </c>
      <c r="F149" s="9">
        <f>+'Tr.Rec. AA-Mod'!F149</f>
        <v>309.34733819327084</v>
      </c>
      <c r="G149" s="9">
        <f>+'Tr.Rec. AA-Mod'!G149</f>
        <v>-3202.7341307527095</v>
      </c>
      <c r="H149" s="16">
        <f>+'Tr.Rec. AA-Cons'!H149</f>
        <v>0.3548422901890145</v>
      </c>
      <c r="I149" s="16">
        <f>+'Tr.Rec. AA-Mod'!H149</f>
        <v>0.5148792728887392</v>
      </c>
      <c r="J149" s="15">
        <f aca="true" t="shared" si="40" ref="J149:L150">STDEVP(B140:B151)</f>
        <v>3695.9536456057676</v>
      </c>
      <c r="K149" s="15">
        <f t="shared" si="40"/>
        <v>5010.667416926246</v>
      </c>
      <c r="L149" s="15">
        <f t="shared" si="40"/>
        <v>2680.7227806678475</v>
      </c>
    </row>
    <row r="150" spans="1:12" ht="12.75">
      <c r="A150" s="1">
        <v>43220</v>
      </c>
      <c r="B150" s="9">
        <f>+'Tr.Rec. AA-Cons'!D150</f>
        <v>195896.63627406984</v>
      </c>
      <c r="C150" s="9">
        <f>+'Tr.Rec. AA-Mod'!D150</f>
        <v>212947.13204668803</v>
      </c>
      <c r="D150" s="9">
        <f>+'Tr.Rec. AA-Mod'!E150</f>
        <v>162905.2099890755</v>
      </c>
      <c r="E150" s="9">
        <f>+'Tr.Rec. AA-Cons'!F150</f>
        <v>940.917073485849</v>
      </c>
      <c r="F150" s="9">
        <f>+'Tr.Rec. AA-Mod'!F150</f>
        <v>1987.7145761315478</v>
      </c>
      <c r="G150" s="9">
        <f>+'Tr.Rec. AA-Mod'!G150</f>
        <v>3433.7198073929467</v>
      </c>
      <c r="H150" s="16">
        <f>+'Tr.Rec. AA-Cons'!H150</f>
        <v>0.3299142628499434</v>
      </c>
      <c r="I150" s="16">
        <f>+'Tr.Rec. AA-Mod'!H150</f>
        <v>0.5004192205761253</v>
      </c>
      <c r="J150" s="15">
        <f t="shared" si="40"/>
        <v>3654.4454790280106</v>
      </c>
      <c r="K150" s="15">
        <f t="shared" si="40"/>
        <v>5095.823848531166</v>
      </c>
      <c r="L150" s="15">
        <f t="shared" si="40"/>
        <v>2733.874815348637</v>
      </c>
    </row>
    <row r="151" spans="1:12" ht="12.75">
      <c r="A151" s="1">
        <v>43251</v>
      </c>
      <c r="B151" s="9">
        <f>+'Tr.Rec. AA-Cons'!D151</f>
        <v>195876.45525832678</v>
      </c>
      <c r="C151" s="9">
        <f>+'Tr.Rec. AA-Mod'!D151</f>
        <v>214519.8582089968</v>
      </c>
      <c r="D151" s="9">
        <f>+'Tr.Rec. AA-Mod'!E151</f>
        <v>165487.17638531618</v>
      </c>
      <c r="E151" s="9">
        <f>+'Tr.Rec. AA-Cons'!F151</f>
        <v>-20.181015743059106</v>
      </c>
      <c r="F151" s="9">
        <f>+'Tr.Rec. AA-Mod'!F151</f>
        <v>1572.7261623087688</v>
      </c>
      <c r="G151" s="9">
        <f>+'Tr.Rec. AA-Mod'!G151</f>
        <v>2581.966396240692</v>
      </c>
      <c r="H151" s="16">
        <f>+'Tr.Rec. AA-Cons'!H151</f>
        <v>0.30389278873010594</v>
      </c>
      <c r="I151" s="16">
        <f>+'Tr.Rec. AA-Mod'!H151</f>
        <v>0.49032681823680613</v>
      </c>
      <c r="J151" s="15">
        <f aca="true" t="shared" si="41" ref="J151:L152">STDEVP(B142:B153)</f>
        <v>3520.5966895141123</v>
      </c>
      <c r="K151" s="15">
        <f t="shared" si="41"/>
        <v>5089.825324444205</v>
      </c>
      <c r="L151" s="15">
        <f t="shared" si="41"/>
        <v>2802.3351574197677</v>
      </c>
    </row>
    <row r="152" spans="1:12" ht="12.75">
      <c r="A152" s="1">
        <v>43281</v>
      </c>
      <c r="B152" s="9">
        <f>+'Tr.Rec. AA-Cons'!D152</f>
        <v>197625.19653154688</v>
      </c>
      <c r="C152" s="9">
        <f>+'Tr.Rec. AA-Mod'!D152</f>
        <v>216213.7617196503</v>
      </c>
      <c r="D152" s="9">
        <f>+'Tr.Rec. AA-Mod'!E152</f>
        <v>165544.1638248797</v>
      </c>
      <c r="E152" s="9">
        <f>+'Tr.Rec. AA-Cons'!F152</f>
        <v>1748.7412732201046</v>
      </c>
      <c r="F152" s="9">
        <f>+'Tr.Rec. AA-Mod'!F152</f>
        <v>1693.9035106535011</v>
      </c>
      <c r="G152" s="9">
        <f>+'Tr.Rec. AA-Mod'!G152</f>
        <v>56.987439563527005</v>
      </c>
      <c r="H152" s="16">
        <f>+'Tr.Rec. AA-Cons'!H152</f>
        <v>0.3208103270666718</v>
      </c>
      <c r="I152" s="16">
        <f>+'Tr.Rec. AA-Mod'!H152</f>
        <v>0.5066959789477057</v>
      </c>
      <c r="J152" s="15">
        <f t="shared" si="41"/>
        <v>3163.7740812309107</v>
      </c>
      <c r="K152" s="15">
        <f t="shared" si="41"/>
        <v>4830.517066164786</v>
      </c>
      <c r="L152" s="15">
        <f t="shared" si="41"/>
        <v>2724.150906415835</v>
      </c>
    </row>
    <row r="153" spans="1:12" ht="12.75">
      <c r="A153" s="1">
        <v>43312</v>
      </c>
      <c r="B153" s="9">
        <f>+'Tr.Rec. AA-Cons'!D153</f>
        <v>199924.92695058422</v>
      </c>
      <c r="C153" s="9">
        <f>+'Tr.Rec. AA-Mod'!D153</f>
        <v>219777.67095273818</v>
      </c>
      <c r="D153" s="9">
        <f>+'Tr.Rec. AA-Mod'!E153</f>
        <v>167564.87499395665</v>
      </c>
      <c r="E153" s="9">
        <f>+'Tr.Rec. AA-Cons'!F153</f>
        <v>2299.7304190373397</v>
      </c>
      <c r="F153" s="9">
        <f>+'Tr.Rec. AA-Mod'!F153</f>
        <v>3563.9092330878775</v>
      </c>
      <c r="G153" s="9">
        <f>+'Tr.Rec. AA-Mod'!G153</f>
        <v>2020.711169076938</v>
      </c>
      <c r="H153" s="16">
        <f>+'Tr.Rec. AA-Cons'!H153</f>
        <v>0.32360051956627567</v>
      </c>
      <c r="I153" s="16">
        <f>+'Tr.Rec. AA-Mod'!H153</f>
        <v>0.5221279595878154</v>
      </c>
      <c r="J153" s="15">
        <f aca="true" t="shared" si="42" ref="J153:L154">STDEVP(B144:B155)</f>
        <v>2726.23436571705</v>
      </c>
      <c r="K153" s="15">
        <f t="shared" si="42"/>
        <v>4539.38576286266</v>
      </c>
      <c r="L153" s="15">
        <f t="shared" si="42"/>
        <v>2758.1127569271816</v>
      </c>
    </row>
    <row r="154" spans="1:12" ht="12.75">
      <c r="A154" s="1">
        <v>43343</v>
      </c>
      <c r="B154" s="9">
        <f>+'Tr.Rec. AA-Cons'!D154</f>
        <v>200881.4888338337</v>
      </c>
      <c r="C154" s="9">
        <f>+'Tr.Rec. AA-Mod'!D154</f>
        <v>222061.268020124</v>
      </c>
      <c r="D154" s="9">
        <f>+'Tr.Rec. AA-Mod'!E154</f>
        <v>168888.03297914923</v>
      </c>
      <c r="E154" s="9">
        <f>+'Tr.Rec. AA-Cons'!F154</f>
        <v>956.5618832494656</v>
      </c>
      <c r="F154" s="9">
        <f>+'Tr.Rec. AA-Mod'!F154</f>
        <v>2283.5970673858246</v>
      </c>
      <c r="G154" s="9">
        <f>+'Tr.Rec. AA-Mod'!G154</f>
        <v>1323.157985192578</v>
      </c>
      <c r="H154" s="16">
        <f>+'Tr.Rec. AA-Cons'!H154</f>
        <v>0.3199345585468445</v>
      </c>
      <c r="I154" s="16">
        <f>+'Tr.Rec. AA-Mod'!H154</f>
        <v>0.5317323504097475</v>
      </c>
      <c r="J154" s="15">
        <f t="shared" si="42"/>
        <v>2816.3132511058716</v>
      </c>
      <c r="K154" s="15">
        <f t="shared" si="42"/>
        <v>4422.214717961794</v>
      </c>
      <c r="L154" s="15">
        <f t="shared" si="42"/>
        <v>2731.5002908100123</v>
      </c>
    </row>
    <row r="155" spans="1:12" ht="12.75">
      <c r="A155" s="1">
        <v>43373</v>
      </c>
      <c r="B155" s="9">
        <f>+'Tr.Rec. AA-Cons'!D155</f>
        <v>201317.3403701497</v>
      </c>
      <c r="C155" s="9">
        <f>+'Tr.Rec. AA-Mod'!D155</f>
        <v>222717.85750247983</v>
      </c>
      <c r="D155" s="9">
        <f>+'Tr.Rec. AA-Mod'!E155</f>
        <v>169314.37075164446</v>
      </c>
      <c r="E155" s="9">
        <f>+'Tr.Rec. AA-Cons'!F155</f>
        <v>435.85153631601133</v>
      </c>
      <c r="F155" s="9">
        <f>+'Tr.Rec. AA-Mod'!F155</f>
        <v>656.5894823558338</v>
      </c>
      <c r="G155" s="9">
        <f>+'Tr.Rec. AA-Mod'!G155</f>
        <v>426.33777249522973</v>
      </c>
      <c r="H155" s="16">
        <f>+'Tr.Rec. AA-Cons'!H155</f>
        <v>0.3200296961850526</v>
      </c>
      <c r="I155" s="16">
        <f>+'Tr.Rec. AA-Mod'!H155</f>
        <v>0.5340348675083537</v>
      </c>
      <c r="J155" s="15">
        <f aca="true" t="shared" si="43" ref="J155:L156">STDEVP(B146:B157)</f>
        <v>2799.705584916671</v>
      </c>
      <c r="K155" s="15">
        <f t="shared" si="43"/>
        <v>4234.536235983312</v>
      </c>
      <c r="L155" s="15">
        <f t="shared" si="43"/>
        <v>2688.6577812838486</v>
      </c>
    </row>
    <row r="156" spans="1:12" ht="12.75">
      <c r="A156" s="1">
        <v>43404</v>
      </c>
      <c r="B156" s="9">
        <f>+'Tr.Rec. AA-Cons'!D156</f>
        <v>192737.58797857314</v>
      </c>
      <c r="C156" s="9">
        <f>+'Tr.Rec. AA-Mod'!D156</f>
        <v>211566.66998112955</v>
      </c>
      <c r="D156" s="9">
        <f>+'Tr.Rec. AA-Mod'!E156</f>
        <v>164135.13657579606</v>
      </c>
      <c r="E156" s="9">
        <f>+'Tr.Rec. AA-Cons'!F156</f>
        <v>-8579.752391576563</v>
      </c>
      <c r="F156" s="9">
        <f>+'Tr.Rec. AA-Mod'!F156</f>
        <v>-11151.187521350279</v>
      </c>
      <c r="G156" s="9">
        <f>+'Tr.Rec. AA-Mod'!G156</f>
        <v>-5179.234175848396</v>
      </c>
      <c r="H156" s="16">
        <f>+'Tr.Rec. AA-Cons'!H156</f>
        <v>0.28602451402777085</v>
      </c>
      <c r="I156" s="16">
        <f>+'Tr.Rec. AA-Mod'!H156</f>
        <v>0.47431533405333504</v>
      </c>
      <c r="J156" s="15">
        <f t="shared" si="43"/>
        <v>3542.934819814586</v>
      </c>
      <c r="K156" s="15">
        <f t="shared" si="43"/>
        <v>5217.583212426047</v>
      </c>
      <c r="L156" s="15">
        <f t="shared" si="43"/>
        <v>3512.7733076030054</v>
      </c>
    </row>
    <row r="157" spans="1:12" ht="12.75">
      <c r="A157" s="1">
        <v>43434</v>
      </c>
      <c r="B157" s="9">
        <f>+'Tr.Rec. AA-Cons'!D157</f>
        <v>194102.0687317831</v>
      </c>
      <c r="C157" s="9">
        <f>+'Tr.Rec. AA-Mod'!D157</f>
        <v>213035.48969023812</v>
      </c>
      <c r="D157" s="9">
        <f>+'Tr.Rec. AA-Mod'!E157</f>
        <v>165062.00991681963</v>
      </c>
      <c r="E157" s="9">
        <f>+'Tr.Rec. AA-Cons'!F157</f>
        <v>1364.4807532099658</v>
      </c>
      <c r="F157" s="9">
        <f>+'Tr.Rec. AA-Mod'!F157</f>
        <v>1468.8197091085603</v>
      </c>
      <c r="G157" s="9">
        <f>+'Tr.Rec. AA-Mod'!G157</f>
        <v>926.8733410235727</v>
      </c>
      <c r="H157" s="16">
        <f>+'Tr.Rec. AA-Cons'!H157</f>
        <v>0.29040058814963476</v>
      </c>
      <c r="I157" s="16">
        <f>+'Tr.Rec. AA-Mod'!H157</f>
        <v>0.47973479773418504</v>
      </c>
      <c r="J157" s="15">
        <f aca="true" t="shared" si="44" ref="J157:L158">STDEVP(B148:B159)</f>
        <v>3861.133072311531</v>
      </c>
      <c r="K157" s="15">
        <f t="shared" si="44"/>
        <v>5669.468396520444</v>
      </c>
      <c r="L157" s="15">
        <f t="shared" si="44"/>
        <v>3515.2673158447215</v>
      </c>
    </row>
    <row r="158" spans="1:12" ht="12.75">
      <c r="A158" s="1">
        <v>43465</v>
      </c>
      <c r="B158" s="9">
        <f>+'Tr.Rec. AA-Cons'!D158</f>
        <v>188203.52723283498</v>
      </c>
      <c r="C158" s="9">
        <f>+'Tr.Rec. AA-Mod'!D158</f>
        <v>203122.3818787951</v>
      </c>
      <c r="D158" s="9">
        <f>+'Tr.Rec. AA-Mod'!E158</f>
        <v>156573.6920396624</v>
      </c>
      <c r="E158" s="9">
        <f>+'Tr.Rec. AA-Cons'!F158</f>
        <v>-5898.541498948121</v>
      </c>
      <c r="F158" s="9">
        <f>+'Tr.Rec. AA-Mod'!F158</f>
        <v>-9913.107811443013</v>
      </c>
      <c r="G158" s="9">
        <f>+'Tr.Rec. AA-Mod'!G158</f>
        <v>-8488.317877157242</v>
      </c>
      <c r="H158" s="16">
        <f>+'Tr.Rec. AA-Cons'!H158</f>
        <v>0.31629835193172595</v>
      </c>
      <c r="I158" s="16">
        <f>+'Tr.Rec. AA-Mod'!H158</f>
        <v>0.4654868983913272</v>
      </c>
      <c r="J158" s="15">
        <f t="shared" si="44"/>
        <v>4056.162247339946</v>
      </c>
      <c r="K158" s="15">
        <f t="shared" si="44"/>
        <v>5892.186159022711</v>
      </c>
      <c r="L158" s="15">
        <f t="shared" si="44"/>
        <v>3641.2190486360555</v>
      </c>
    </row>
    <row r="159" spans="1:12" ht="12.75">
      <c r="A159" s="1">
        <v>43496</v>
      </c>
      <c r="B159" s="9">
        <f>+'Tr.Rec. AA-Cons'!D159</f>
        <v>190364.519193337</v>
      </c>
      <c r="C159" s="9">
        <f>+'Tr.Rec. AA-Mod'!D159</f>
        <v>206194.81780052555</v>
      </c>
      <c r="D159" s="9">
        <f>+'Tr.Rec. AA-Mod'!E159</f>
        <v>164878.9509832781</v>
      </c>
      <c r="E159" s="9">
        <f>+'Tr.Rec. AA-Cons'!F159</f>
        <v>2160.991960502026</v>
      </c>
      <c r="F159" s="9">
        <f>+'Tr.Rec. AA-Mod'!F159</f>
        <v>3072.4359217304445</v>
      </c>
      <c r="G159" s="9">
        <f>+'Tr.Rec. AA-Mod'!G159</f>
        <v>8305.258943615714</v>
      </c>
      <c r="H159" s="16">
        <f>+'Tr.Rec. AA-Cons'!H159</f>
        <v>0.2548556821005892</v>
      </c>
      <c r="I159" s="16">
        <f>+'Tr.Rec. AA-Mod'!H159</f>
        <v>0.4131586681724746</v>
      </c>
      <c r="J159" s="15">
        <f aca="true" t="shared" si="45" ref="J159:L160">STDEVP(B150:B161)</f>
        <v>4065.9158998422217</v>
      </c>
      <c r="K159" s="15">
        <f t="shared" si="45"/>
        <v>5892.674144216288</v>
      </c>
      <c r="L159" s="15">
        <f t="shared" si="45"/>
        <v>3659.4627354933946</v>
      </c>
    </row>
    <row r="160" spans="1:12" ht="12.75">
      <c r="A160" s="1">
        <v>43524</v>
      </c>
      <c r="B160" s="9">
        <f>+'Tr.Rec. AA-Cons'!D160</f>
        <v>190849.4719261346</v>
      </c>
      <c r="C160" s="9">
        <f>+'Tr.Rec. AA-Mod'!D160</f>
        <v>207256.3963039133</v>
      </c>
      <c r="D160" s="9">
        <f>+'Tr.Rec. AA-Mod'!E160</f>
        <v>168433.65961008094</v>
      </c>
      <c r="E160" s="9">
        <f>+'Tr.Rec. AA-Cons'!F160</f>
        <v>484.9527327975957</v>
      </c>
      <c r="F160" s="9">
        <f>+'Tr.Rec. AA-Mod'!F160</f>
        <v>1061.5785033877473</v>
      </c>
      <c r="G160" s="9">
        <f>+'Tr.Rec. AA-Mod'!G160</f>
        <v>3554.708626802836</v>
      </c>
      <c r="H160" s="16">
        <f>+'Tr.Rec. AA-Cons'!H160</f>
        <v>0.22415812316053652</v>
      </c>
      <c r="I160" s="16">
        <f>+'Tr.Rec. AA-Mod'!H160</f>
        <v>0.3882273669383236</v>
      </c>
      <c r="J160" s="15">
        <f t="shared" si="45"/>
        <v>4067.6264108181126</v>
      </c>
      <c r="K160" s="15">
        <f t="shared" si="45"/>
        <v>5930.313019739946</v>
      </c>
      <c r="L160" s="15">
        <f t="shared" si="45"/>
        <v>3835.538092529596</v>
      </c>
    </row>
    <row r="161" spans="1:12" ht="12.75">
      <c r="A161" s="1">
        <v>43553</v>
      </c>
      <c r="B161" s="9">
        <f>+'Tr.Rec. AA-Cons'!D161</f>
        <v>194191.88652421566</v>
      </c>
      <c r="C161" s="9">
        <f>+'Tr.Rec. AA-Mod'!D161</f>
        <v>210945.10914053788</v>
      </c>
      <c r="D161" s="9">
        <f>+'Tr.Rec. AA-Mod'!E161</f>
        <v>171363.72219697363</v>
      </c>
      <c r="E161" s="9">
        <f>+'Tr.Rec. AA-Cons'!F161</f>
        <v>3342.414598081057</v>
      </c>
      <c r="F161" s="9">
        <f>+'Tr.Rec. AA-Mod'!F161</f>
        <v>3688.712836624589</v>
      </c>
      <c r="G161" s="9">
        <f>+'Tr.Rec. AA-Mod'!G161</f>
        <v>2930.0625868926872</v>
      </c>
      <c r="H161" s="16">
        <f>+'Tr.Rec. AA-Cons'!H161</f>
        <v>0.2282816432724204</v>
      </c>
      <c r="I161" s="16">
        <f>+'Tr.Rec. AA-Mod'!H161</f>
        <v>0.39581386943564256</v>
      </c>
      <c r="J161" s="15">
        <f aca="true" t="shared" si="46" ref="J161:L162">STDEVP(B152:B163)</f>
        <v>4239.971220409244</v>
      </c>
      <c r="K161" s="15">
        <f t="shared" si="46"/>
        <v>6179.971159681988</v>
      </c>
      <c r="L161" s="15">
        <f t="shared" si="46"/>
        <v>3992.0615115233086</v>
      </c>
    </row>
    <row r="162" spans="1:12" ht="12.75">
      <c r="A162" s="1">
        <v>43585</v>
      </c>
      <c r="B162" s="9">
        <f>+'Tr.Rec. AA-Cons'!D162</f>
        <v>194191.88652421566</v>
      </c>
      <c r="C162" s="9">
        <f>+'Tr.Rec. AA-Mod'!D162</f>
        <v>210945.10914053788</v>
      </c>
      <c r="D162" s="9">
        <f>+'Tr.Rec. AA-Mod'!E162</f>
        <v>171363.72219697363</v>
      </c>
      <c r="E162" s="9">
        <f>+'Tr.Rec. AA-Cons'!F162</f>
        <v>0</v>
      </c>
      <c r="F162" s="9">
        <f>+'Tr.Rec. AA-Mod'!F162</f>
        <v>0</v>
      </c>
      <c r="G162" s="9">
        <f>+'Tr.Rec. AA-Mod'!G162</f>
        <v>0</v>
      </c>
      <c r="H162" s="16">
        <f>+'Tr.Rec. AA-Cons'!H162</f>
        <v>0.2282816432724204</v>
      </c>
      <c r="I162" s="16">
        <f>+'Tr.Rec. AA-Mod'!H162</f>
        <v>0.39581386943564256</v>
      </c>
      <c r="J162" s="15">
        <f t="shared" si="46"/>
        <v>4357.136479924517</v>
      </c>
      <c r="K162" s="15">
        <f t="shared" si="46"/>
        <v>6397.5206865359505</v>
      </c>
      <c r="L162" s="15">
        <f t="shared" si="46"/>
        <v>4170.887874502147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7"/>
  <sheetViews>
    <sheetView zoomScalePageLayoutView="0" workbookViewId="0" topLeftCell="A8">
      <selection activeCell="A37" sqref="A37"/>
    </sheetView>
  </sheetViews>
  <sheetFormatPr defaultColWidth="9.140625" defaultRowHeight="12.75"/>
  <cols>
    <col min="1" max="1" width="11.00390625" style="3" customWidth="1"/>
    <col min="2" max="4" width="9.7109375" style="0" customWidth="1"/>
  </cols>
  <sheetData>
    <row r="1" spans="1:3" ht="12.75">
      <c r="A1" s="37" t="s">
        <v>67</v>
      </c>
      <c r="B1" s="35"/>
      <c r="C1" s="35"/>
    </row>
    <row r="4" spans="2:4" ht="12.75">
      <c r="B4" s="3" t="s">
        <v>62</v>
      </c>
      <c r="C4" s="3" t="s">
        <v>63</v>
      </c>
      <c r="D4" t="s">
        <v>10</v>
      </c>
    </row>
    <row r="5" spans="1:4" ht="12.75">
      <c r="A5" s="3">
        <v>2006</v>
      </c>
      <c r="B5" s="19">
        <f>+'Tr.Rec. totali'!B14/'Tr.Rec. totali'!B2-1</f>
        <v>0.045856776594395354</v>
      </c>
      <c r="C5" s="19">
        <f>+'Tr.Rec. totali'!C14/'Tr.Rec. totali'!C2-1</f>
        <v>0.07567514870852965</v>
      </c>
      <c r="D5" s="19">
        <f>+'Tr.Rec. totali'!D14/'Tr.Rec. totali'!D2-1</f>
        <v>0.03268149795326014</v>
      </c>
    </row>
    <row r="6" spans="1:4" ht="12.75">
      <c r="A6" s="3">
        <v>2007</v>
      </c>
      <c r="B6" s="19">
        <f>+'Tr.Rec. totali'!B26/'Tr.Rec. totali'!B14-1</f>
        <v>-0.0011712380796130573</v>
      </c>
      <c r="C6" s="19">
        <f>+'Tr.Rec. totali'!C26/'Tr.Rec. totali'!C14-1</f>
        <v>-0.008924831394103383</v>
      </c>
      <c r="D6" s="19">
        <f>+'Tr.Rec. totali'!D26/'Tr.Rec. totali'!D14-1</f>
        <v>-0.013957913443684244</v>
      </c>
    </row>
    <row r="7" spans="1:4" ht="12.75">
      <c r="A7" s="3">
        <v>2008</v>
      </c>
      <c r="B7" s="19">
        <f>+'Tr.Rec. totali'!B38/'Tr.Rec. totali'!B26-1</f>
        <v>0.034425054173885083</v>
      </c>
      <c r="C7" s="19">
        <f>+'Tr.Rec. totali'!C38/'Tr.Rec. totali'!C26-1</f>
        <v>0.008614534272641361</v>
      </c>
      <c r="D7" s="19">
        <f>+'Tr.Rec. totali'!D38/'Tr.Rec. totali'!D26-1</f>
        <v>-0.2202601216587311</v>
      </c>
    </row>
    <row r="8" spans="1:4" ht="12.75">
      <c r="A8" s="3">
        <v>2009</v>
      </c>
      <c r="B8" s="19">
        <f>+'Tr.Rec. totali'!B50/'Tr.Rec. totali'!B38-1</f>
        <v>0.11419270659873071</v>
      </c>
      <c r="C8" s="19">
        <f>+'Tr.Rec. totali'!C50/'Tr.Rec. totali'!C38-1</f>
        <v>0.13731482075870116</v>
      </c>
      <c r="D8" s="19">
        <f>+'Tr.Rec. totali'!D50/'Tr.Rec. totali'!D38-1</f>
        <v>0.1675953564083701</v>
      </c>
    </row>
    <row r="9" spans="1:4" ht="12.75">
      <c r="A9" s="3">
        <v>2010</v>
      </c>
      <c r="B9" s="19">
        <f>+'Tr.Rec. totali'!B62/'Tr.Rec. totali'!B50-1</f>
        <v>0.07045086045202287</v>
      </c>
      <c r="C9" s="19">
        <f>+'Tr.Rec. totali'!C62/'Tr.Rec. totali'!C50-1</f>
        <v>0.10224961464741456</v>
      </c>
      <c r="D9" s="19">
        <f>+'Tr.Rec. totali'!D62/'Tr.Rec. totali'!D50-1</f>
        <v>0.09691338733255916</v>
      </c>
    </row>
    <row r="10" spans="1:4" ht="12.75">
      <c r="A10" s="3">
        <v>2011</v>
      </c>
      <c r="B10" s="19">
        <f>+'Tr.Rec. totali'!B74/'Tr.Rec. totali'!B62-1</f>
        <v>-0.03747290355527766</v>
      </c>
      <c r="C10" s="19">
        <f>+'Tr.Rec. totali'!C74/'Tr.Rec. totali'!C62-1</f>
        <v>-0.04857640775526151</v>
      </c>
      <c r="D10" s="19">
        <f>+'Tr.Rec. totali'!D74/'Tr.Rec. totali'!D62-1</f>
        <v>-0.029291195506874534</v>
      </c>
    </row>
    <row r="11" spans="1:4" ht="12.75">
      <c r="A11" s="3">
        <v>2012</v>
      </c>
      <c r="B11" s="19">
        <f>+'Tr.Rec. totali'!B86/'Tr.Rec. totali'!B74-1</f>
        <v>0.06984301659551662</v>
      </c>
      <c r="C11" s="19">
        <f>+'Tr.Rec. totali'!C86/'Tr.Rec. totali'!C74-1</f>
        <v>0.07157823485331738</v>
      </c>
      <c r="D11" s="19">
        <f>+'Tr.Rec. totali'!D86/'Tr.Rec. totali'!D74-1</f>
        <v>0.10258491433829509</v>
      </c>
    </row>
    <row r="12" spans="1:4" ht="12.75">
      <c r="A12" s="3">
        <v>2013</v>
      </c>
      <c r="B12" s="19">
        <f>+'Tr.Rec. totali'!B98/'Tr.Rec. totali'!B86-1</f>
        <v>0.12241712637384361</v>
      </c>
      <c r="C12" s="19">
        <f>+'Tr.Rec. totali'!C98/'Tr.Rec. totali'!C86-1</f>
        <v>0.14502492211981965</v>
      </c>
      <c r="D12" s="19">
        <f>+'Tr.Rec. totali'!D98/'Tr.Rec. totali'!D86-1</f>
        <v>0.11757425150146417</v>
      </c>
    </row>
    <row r="13" spans="1:4" ht="12.75">
      <c r="A13" s="3">
        <v>2014</v>
      </c>
      <c r="B13" s="19">
        <f>+'Tr.Rec. totali'!B110/'Tr.Rec. totali'!B98-1</f>
        <v>0.1413954508876445</v>
      </c>
      <c r="C13" s="19">
        <f>+'Tr.Rec. totali'!C110/'Tr.Rec. totali'!C98-1</f>
        <v>0.15494248470355898</v>
      </c>
      <c r="D13" s="19">
        <f>+'Tr.Rec. totali'!D110/'Tr.Rec. totali'!D98-1</f>
        <v>0.15398928891847996</v>
      </c>
    </row>
    <row r="14" spans="1:4" ht="12.75">
      <c r="A14" s="3">
        <v>2015</v>
      </c>
      <c r="B14" s="19">
        <f>+'Tr.Rec. totali'!B122/'Tr.Rec. totali'!B110-1</f>
        <v>0.029827628200353562</v>
      </c>
      <c r="C14" s="19">
        <f>+'Tr.Rec. totali'!C122/'Tr.Rec. totali'!C110-1</f>
        <v>0.029958981420472153</v>
      </c>
      <c r="D14" s="19">
        <f>+'Tr.Rec. totali'!D122/'Tr.Rec. totali'!D110-1</f>
        <v>0.061893835472884406</v>
      </c>
    </row>
    <row r="15" spans="1:4" ht="12.75">
      <c r="A15" s="3">
        <v>2016</v>
      </c>
      <c r="B15" s="19">
        <f>+'Tr.Rec. totali'!B134/'Tr.Rec. totali'!B122-1</f>
        <v>0.07795519652552296</v>
      </c>
      <c r="C15" s="19">
        <f>+'Tr.Rec. totali'!C134/'Tr.Rec. totali'!C122-1</f>
        <v>0.105432242324069</v>
      </c>
      <c r="D15" s="19">
        <f>+'Tr.Rec. totali'!D134/'Tr.Rec. totali'!D122-1</f>
        <v>0.05722922269977149</v>
      </c>
    </row>
    <row r="16" spans="1:4" ht="12.75">
      <c r="A16" s="3">
        <v>2017</v>
      </c>
      <c r="B16" s="19">
        <f>+'Tr.Rec. totali'!B146/'Tr.Rec. totali'!B134-1</f>
        <v>0.02588220540125552</v>
      </c>
      <c r="C16" s="19">
        <f>+'Tr.Rec. totali'!C146/'Tr.Rec. totali'!C134-1</f>
        <v>0.0160623358417864</v>
      </c>
      <c r="D16" s="19">
        <f>+'Tr.Rec. totali'!D146/'Tr.Rec. totali'!D134-1</f>
        <v>0.034037207864811236</v>
      </c>
    </row>
    <row r="17" spans="1:4" ht="12.75">
      <c r="A17" s="3">
        <v>2018</v>
      </c>
      <c r="B17" s="19">
        <f>+'Tr.Rec. totali'!B158/'Tr.Rec. totali'!B146-1</f>
        <v>-0.028031393759357703</v>
      </c>
      <c r="C17" s="19">
        <f>+'Tr.Rec. totali'!C158/'Tr.Rec. totali'!C146-1</f>
        <v>-0.03386310483590904</v>
      </c>
      <c r="D17" s="19">
        <f>+'Tr.Rec. totali'!D158/'Tr.Rec. totali'!D146-1</f>
        <v>-0.03910286688751485</v>
      </c>
    </row>
    <row r="18" spans="1:4" ht="12.75">
      <c r="A18" s="3">
        <v>2019</v>
      </c>
      <c r="B18" s="19">
        <f>+'Tr.Rec. totali'!B162/'Tr.Rec. totali'!B158-1</f>
        <v>0.03181852848045841</v>
      </c>
      <c r="C18" s="19">
        <f>+'Tr.Rec. totali'!C162/'Tr.Rec. totali'!C158-1</f>
        <v>0.03851238445210181</v>
      </c>
      <c r="D18" s="19">
        <f>+'Tr.Rec. totali'!D162/'Tr.Rec. totali'!D158-1</f>
        <v>0.09446050587837385</v>
      </c>
    </row>
    <row r="20" spans="1:3" ht="12.75">
      <c r="A20" s="37" t="s">
        <v>68</v>
      </c>
      <c r="B20" s="35"/>
      <c r="C20" s="35"/>
    </row>
    <row r="23" spans="2:4" ht="12.75">
      <c r="B23" s="3" t="s">
        <v>62</v>
      </c>
      <c r="C23" s="3" t="s">
        <v>63</v>
      </c>
      <c r="D23" t="s">
        <v>10</v>
      </c>
    </row>
    <row r="24" spans="1:4" ht="12.75">
      <c r="A24" s="3">
        <v>2006</v>
      </c>
      <c r="B24" s="20">
        <f>+'Tr.Rec. totali'!B14-'Tr.Rec. totali'!B2</f>
        <v>4585.677659439534</v>
      </c>
      <c r="C24" s="20">
        <f>+'Tr.Rec. totali'!C14-'Tr.Rec. totali'!C2</f>
        <v>7567.514870852974</v>
      </c>
      <c r="D24" s="20">
        <f>+'Tr.Rec. totali'!D14-'Tr.Rec. totali'!D2</f>
        <v>3268.1497953260114</v>
      </c>
    </row>
    <row r="25" spans="1:4" ht="12.75">
      <c r="A25" s="3">
        <v>2007</v>
      </c>
      <c r="B25" s="20">
        <f>+'Tr.Rec. totali'!B26-'Tr.Rec. totali'!B14</f>
        <v>-122.49472825687553</v>
      </c>
      <c r="C25" s="20">
        <f>+'Tr.Rec. totali'!C26-'Tr.Rec. totali'!C14</f>
        <v>-960.0219337050657</v>
      </c>
      <c r="D25" s="20">
        <f>+'Tr.Rec. totali'!D26-'Tr.Rec. totali'!D14</f>
        <v>-1441.4078963325737</v>
      </c>
    </row>
    <row r="26" spans="1:4" ht="12.75">
      <c r="A26" s="3">
        <v>2008</v>
      </c>
      <c r="B26" s="20">
        <f>+'Tr.Rec. totali'!B38-'Tr.Rec. totali'!B26</f>
        <v>3596.150731582442</v>
      </c>
      <c r="C26" s="20">
        <f>+'Tr.Rec. totali'!C38-'Tr.Rec. totali'!C26</f>
        <v>918.373901627434</v>
      </c>
      <c r="D26" s="20">
        <f>+'Tr.Rec. totali'!D38-'Tr.Rec. totali'!D26</f>
        <v>-22428.370558784503</v>
      </c>
    </row>
    <row r="27" spans="1:4" ht="12.75">
      <c r="A27" s="3">
        <v>2009</v>
      </c>
      <c r="B27" s="20">
        <f>+'Tr.Rec. totali'!B50-'Tr.Rec. totali'!B38</f>
        <v>12339.58778420648</v>
      </c>
      <c r="C27" s="20">
        <f>+'Tr.Rec. totali'!C50-'Tr.Rec. totali'!C38</f>
        <v>14764.895131890415</v>
      </c>
      <c r="D27" s="20">
        <f>+'Tr.Rec. totali'!D50-'Tr.Rec. totali'!D38</f>
        <v>13306.798343006434</v>
      </c>
    </row>
    <row r="28" spans="1:4" ht="12.75">
      <c r="A28" s="3">
        <v>2010</v>
      </c>
      <c r="B28" s="20">
        <f>+'Tr.Rec. totali'!B62-'Tr.Rec. totali'!B50</f>
        <v>8482.207613434657</v>
      </c>
      <c r="C28" s="20">
        <f>+'Tr.Rec. totali'!C62-'Tr.Rec. totali'!C50</f>
        <v>12504.183286439264</v>
      </c>
      <c r="D28" s="20">
        <f>+'Tr.Rec. totali'!D62-'Tr.Rec. totali'!D50</f>
        <v>8984.372017240079</v>
      </c>
    </row>
    <row r="29" spans="1:4" ht="12.75">
      <c r="A29" s="3">
        <v>2011</v>
      </c>
      <c r="B29" s="20">
        <f>+'Tr.Rec. totali'!B74-'Tr.Rec. totali'!B62</f>
        <v>-4829.550119375897</v>
      </c>
      <c r="C29" s="20">
        <f>+'Tr.Rec. totali'!C74-'Tr.Rec. totali'!C62</f>
        <v>-6547.854224157287</v>
      </c>
      <c r="D29" s="20">
        <f>+'Tr.Rec. totali'!D74-'Tr.Rec. totali'!D62</f>
        <v>-2978.6082469525136</v>
      </c>
    </row>
    <row r="30" spans="1:4" ht="12.75">
      <c r="A30" s="3">
        <v>2012</v>
      </c>
      <c r="B30" s="20">
        <f>+'Tr.Rec. totali'!B86-'Tr.Rec. totali'!B74</f>
        <v>8664.136486678413</v>
      </c>
      <c r="C30" s="20">
        <f>+'Tr.Rec. totali'!C86-'Tr.Rec. totali'!C74</f>
        <v>9179.7004012111</v>
      </c>
      <c r="D30" s="20">
        <f>+'Tr.Rec. totali'!D86-'Tr.Rec. totali'!D74</f>
        <v>10126.252652580748</v>
      </c>
    </row>
    <row r="31" spans="1:4" ht="12.75">
      <c r="A31" s="3">
        <v>2013</v>
      </c>
      <c r="B31" s="20">
        <f>+'Tr.Rec. totali'!B98-'Tr.Rec. totali'!B86</f>
        <v>16246.676507308875</v>
      </c>
      <c r="C31" s="20">
        <f>+'Tr.Rec. totali'!C98-'Tr.Rec. totali'!C86</f>
        <v>19930.309724915598</v>
      </c>
      <c r="D31" s="20">
        <f>+'Tr.Rec. totali'!D98-'Tr.Rec. totali'!D86</f>
        <v>12796.45069194834</v>
      </c>
    </row>
    <row r="32" spans="1:4" ht="12.75">
      <c r="A32" s="3">
        <v>2014</v>
      </c>
      <c r="B32" s="20">
        <f>+'Tr.Rec. totali'!B110-'Tr.Rec. totali'!B98</f>
        <v>21062.60457295383</v>
      </c>
      <c r="C32" s="20">
        <f>+'Tr.Rec. totali'!C110-'Tr.Rec. totali'!C98</f>
        <v>24381.30023933627</v>
      </c>
      <c r="D32" s="20">
        <f>+'Tr.Rec. totali'!D110-'Tr.Rec. totali'!D98</f>
        <v>18730.277239097617</v>
      </c>
    </row>
    <row r="33" spans="1:4" ht="12.75">
      <c r="A33" s="3">
        <v>2015</v>
      </c>
      <c r="B33" s="20">
        <f>+'Tr.Rec. totali'!B122-'Tr.Rec. totali'!B110</f>
        <v>5071.442380606197</v>
      </c>
      <c r="C33" s="20">
        <f>+'Tr.Rec. totali'!C122-'Tr.Rec. totali'!C110</f>
        <v>5444.69739088128</v>
      </c>
      <c r="D33" s="20">
        <f>+'Tr.Rec. totali'!D122-'Tr.Rec. totali'!D110</f>
        <v>8687.661001744185</v>
      </c>
    </row>
    <row r="34" spans="1:4" ht="12.75">
      <c r="A34" s="3">
        <v>2016</v>
      </c>
      <c r="B34" s="20">
        <f>+'Tr.Rec. totali'!B134-'Tr.Rec. totali'!B122</f>
        <v>13649.677304478304</v>
      </c>
      <c r="C34" s="20">
        <f>+'Tr.Rec. totali'!C134-'Tr.Rec. totali'!C122</f>
        <v>19735.1338305228</v>
      </c>
      <c r="D34" s="20">
        <f>+'Tr.Rec. totali'!D134-'Tr.Rec. totali'!D122</f>
        <v>8530.105781651422</v>
      </c>
    </row>
    <row r="35" spans="1:4" ht="12.75">
      <c r="A35" s="3">
        <v>2017</v>
      </c>
      <c r="B35" s="20">
        <f>+'Tr.Rec. totali'!B146-'Tr.Rec. totali'!B134</f>
        <v>4885.165747997904</v>
      </c>
      <c r="C35" s="20">
        <f>+'Tr.Rec. totali'!C146-'Tr.Rec. totali'!C134</f>
        <v>3323.590144128335</v>
      </c>
      <c r="D35" s="20">
        <f>+'Tr.Rec. totali'!D146-'Tr.Rec. totali'!D134</f>
        <v>5363.64042577456</v>
      </c>
    </row>
    <row r="36" spans="1:4" ht="12.75">
      <c r="A36" s="3">
        <v>2018</v>
      </c>
      <c r="B36" s="20">
        <f>+'Tr.Rec. totali'!B158-'Tr.Rec. totali'!B146</f>
        <v>-5427.754708218883</v>
      </c>
      <c r="C36" s="20">
        <f>+'Tr.Rec. totali'!C158-'Tr.Rec. totali'!C146</f>
        <v>-7119.440885148011</v>
      </c>
      <c r="D36" s="20">
        <f>+'Tr.Rec. totali'!D158-'Tr.Rec. totali'!D146</f>
        <v>-6371.629206637415</v>
      </c>
    </row>
    <row r="37" spans="1:4" ht="12.75">
      <c r="A37" s="3">
        <v>2019</v>
      </c>
      <c r="B37" s="20">
        <f>+'Tr.Rec. totali'!B162-'Tr.Rec. totali'!B158</f>
        <v>5988.359291380679</v>
      </c>
      <c r="C37" s="20">
        <f>+'Tr.Rec. totali'!C162-'Tr.Rec. totali'!C158</f>
        <v>7822.727261742781</v>
      </c>
      <c r="D37" s="20">
        <f>+'Tr.Rec. totali'!D162-'Tr.Rec. totali'!D158</f>
        <v>14790.030157311237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0.140625" style="0" bestFit="1" customWidth="1"/>
    <col min="2" max="4" width="20.7109375" style="0" customWidth="1"/>
  </cols>
  <sheetData>
    <row r="1" spans="2:4" s="17" customFormat="1" ht="39" customHeight="1">
      <c r="B1" s="18" t="s">
        <v>44</v>
      </c>
      <c r="C1" s="18" t="s">
        <v>45</v>
      </c>
      <c r="D1" s="18" t="s">
        <v>10</v>
      </c>
    </row>
    <row r="2" spans="1:4" ht="12.75">
      <c r="A2" s="8" t="s">
        <v>14</v>
      </c>
      <c r="B2" s="11">
        <v>38717</v>
      </c>
      <c r="C2" s="11">
        <v>38717</v>
      </c>
      <c r="D2" s="11">
        <v>38717</v>
      </c>
    </row>
    <row r="3" spans="1:4" ht="12.75">
      <c r="A3" s="8" t="s">
        <v>15</v>
      </c>
      <c r="B3" s="11">
        <v>41274</v>
      </c>
      <c r="C3" s="11">
        <v>40908</v>
      </c>
      <c r="D3" s="11">
        <v>40908</v>
      </c>
    </row>
    <row r="4" spans="1:4" ht="12.75">
      <c r="A4" s="8" t="s">
        <v>16</v>
      </c>
      <c r="B4" s="3">
        <f>7*12</f>
        <v>84</v>
      </c>
      <c r="C4" s="3">
        <f>7*12</f>
        <v>84</v>
      </c>
      <c r="D4" s="3">
        <f>7*12</f>
        <v>84</v>
      </c>
    </row>
    <row r="5" spans="1:4" ht="7.5" customHeight="1">
      <c r="A5" s="8"/>
      <c r="B5" s="3"/>
      <c r="C5" s="3"/>
      <c r="D5" s="3"/>
    </row>
    <row r="6" spans="1:4" ht="12.75">
      <c r="A6" s="8" t="s">
        <v>17</v>
      </c>
      <c r="B6" s="7">
        <v>100000</v>
      </c>
      <c r="C6" s="7">
        <v>100000</v>
      </c>
      <c r="D6" s="7">
        <v>100000</v>
      </c>
    </row>
    <row r="7" spans="1:4" ht="12.75">
      <c r="A7" s="8" t="s">
        <v>18</v>
      </c>
      <c r="B7" s="7">
        <f>+'Tr.Rec. totali'!B86</f>
        <v>132715.71542770875</v>
      </c>
      <c r="C7" s="7">
        <f>+'Tr.Rec. totali'!C86</f>
        <v>137426.79143415883</v>
      </c>
      <c r="D7" s="7">
        <f>+'Tr.Rec. totali'!D86</f>
        <v>108837.18610608368</v>
      </c>
    </row>
    <row r="8" spans="1:4" ht="12.75">
      <c r="A8" s="8" t="s">
        <v>19</v>
      </c>
      <c r="B8" s="12">
        <f>+B7/B6-1</f>
        <v>0.32715715427708747</v>
      </c>
      <c r="C8" s="12">
        <f>+C7/C6-1</f>
        <v>0.37426791434158835</v>
      </c>
      <c r="D8" s="12">
        <f>+D7/D6-1</f>
        <v>0.08837186106083683</v>
      </c>
    </row>
    <row r="9" spans="1:4" ht="12.75">
      <c r="A9" s="8" t="s">
        <v>20</v>
      </c>
      <c r="B9" s="12">
        <f>+((1+B8)^(1/B4))-1</f>
        <v>0.003375197200633284</v>
      </c>
      <c r="C9" s="12">
        <f>+((1+C8)^(1/C4))-1</f>
        <v>0.0037919470628826613</v>
      </c>
      <c r="D9" s="12">
        <f>+((1+D8)^(1/D4))-1</f>
        <v>0.0010086377869023</v>
      </c>
    </row>
    <row r="10" spans="1:4" ht="12.75">
      <c r="A10" s="8" t="s">
        <v>21</v>
      </c>
      <c r="B10" s="7">
        <f>+(B7-B6)/B4</f>
        <v>389.4728027108185</v>
      </c>
      <c r="C10" s="7">
        <f>+(C7-C6)/C4</f>
        <v>445.55704088284324</v>
      </c>
      <c r="D10" s="7">
        <f>+(D7-D6)/D4</f>
        <v>105.20459650099622</v>
      </c>
    </row>
    <row r="11" spans="1:4" ht="12.75">
      <c r="A11" s="8" t="s">
        <v>22</v>
      </c>
      <c r="B11" s="12">
        <f>+(((1+B8)^(1/B4))^12)-1</f>
        <v>0.04126275912244637</v>
      </c>
      <c r="C11" s="12">
        <f>+(((1+C8)^(1/C4))^12)-1</f>
        <v>0.04646446790199943</v>
      </c>
      <c r="D11" s="12">
        <f>+(((1+D8)^(1/D4))^12)-1</f>
        <v>0.012171024818526721</v>
      </c>
    </row>
    <row r="12" spans="1:4" ht="7.5" customHeight="1">
      <c r="A12" s="8"/>
      <c r="B12" s="3"/>
      <c r="C12" s="3"/>
      <c r="D12" s="3"/>
    </row>
    <row r="13" spans="1:4" ht="12.75">
      <c r="A13" s="8" t="s">
        <v>23</v>
      </c>
      <c r="B13" s="3">
        <v>48</v>
      </c>
      <c r="C13" s="3">
        <v>50</v>
      </c>
      <c r="D13" s="3">
        <v>47</v>
      </c>
    </row>
    <row r="14" spans="1:4" ht="12.75">
      <c r="A14" s="8" t="s">
        <v>24</v>
      </c>
      <c r="B14" s="3">
        <v>36</v>
      </c>
      <c r="C14" s="3">
        <v>34</v>
      </c>
      <c r="D14" s="3">
        <v>37</v>
      </c>
    </row>
    <row r="15" spans="1:4" ht="12.75">
      <c r="A15" s="8" t="s">
        <v>25</v>
      </c>
      <c r="B15" s="12">
        <f>+B13/B4</f>
        <v>0.5714285714285714</v>
      </c>
      <c r="C15" s="12">
        <f>+C13/C4</f>
        <v>0.5952380952380952</v>
      </c>
      <c r="D15" s="12">
        <f>+D13/D4</f>
        <v>0.5595238095238095</v>
      </c>
    </row>
    <row r="16" spans="1:4" ht="12.75">
      <c r="A16" s="8" t="s">
        <v>26</v>
      </c>
      <c r="B16" s="7">
        <v>1331.6840155559883</v>
      </c>
      <c r="C16" s="7">
        <v>1585.124109177434</v>
      </c>
      <c r="D16" s="7">
        <v>1628.3837386223884</v>
      </c>
    </row>
    <row r="17" spans="1:4" ht="12.75">
      <c r="A17" s="8" t="s">
        <v>27</v>
      </c>
      <c r="B17" s="7">
        <v>-866.8088144160744</v>
      </c>
      <c r="C17" s="7">
        <v>-1230.2768830797902</v>
      </c>
      <c r="D17" s="7">
        <v>-1829.6445840315828</v>
      </c>
    </row>
    <row r="18" spans="1:4" ht="7.5" customHeight="1">
      <c r="A18" s="8"/>
      <c r="B18" s="3"/>
      <c r="C18" s="3"/>
      <c r="D18" s="3"/>
    </row>
    <row r="19" spans="1:4" ht="12.75">
      <c r="A19" s="8" t="s">
        <v>28</v>
      </c>
      <c r="B19" s="13">
        <v>-0.0339</v>
      </c>
      <c r="C19" s="13">
        <v>-0.0297</v>
      </c>
      <c r="D19" s="13">
        <v>-0.0627</v>
      </c>
    </row>
    <row r="20" spans="1:4" ht="12.75">
      <c r="A20" s="8" t="s">
        <v>29</v>
      </c>
      <c r="B20" s="7">
        <v>-3740.544101124702</v>
      </c>
      <c r="C20" s="7">
        <v>-3807.055353111922</v>
      </c>
      <c r="D20" s="7">
        <v>-6067.392218377077</v>
      </c>
    </row>
    <row r="21" spans="1:4" ht="12.75">
      <c r="A21" s="8" t="s">
        <v>54</v>
      </c>
      <c r="B21" s="3">
        <v>6</v>
      </c>
      <c r="C21" s="3">
        <v>4</v>
      </c>
      <c r="D21" s="3">
        <v>5</v>
      </c>
    </row>
    <row r="22" spans="1:4" ht="12.75">
      <c r="A22" s="8" t="s">
        <v>30</v>
      </c>
      <c r="B22" s="3">
        <v>2</v>
      </c>
      <c r="C22" s="3">
        <v>0</v>
      </c>
      <c r="D22" s="3">
        <v>9</v>
      </c>
    </row>
    <row r="23" spans="1:4" ht="12.75">
      <c r="A23" s="8" t="s">
        <v>31</v>
      </c>
      <c r="B23" s="3">
        <v>0</v>
      </c>
      <c r="C23" s="3">
        <v>0</v>
      </c>
      <c r="D23" s="3">
        <v>3</v>
      </c>
    </row>
    <row r="24" spans="1:4" ht="7.5" customHeight="1">
      <c r="A24" s="8"/>
      <c r="B24" s="3"/>
      <c r="C24" s="3"/>
      <c r="D24" s="3"/>
    </row>
    <row r="25" spans="1:4" ht="12.75">
      <c r="A25" s="8" t="s">
        <v>32</v>
      </c>
      <c r="B25" s="13">
        <v>0.0326</v>
      </c>
      <c r="C25" s="13">
        <v>0.0445</v>
      </c>
      <c r="D25" s="13">
        <v>0.0818</v>
      </c>
    </row>
    <row r="26" spans="1:4" ht="12.75">
      <c r="A26" s="8" t="s">
        <v>33</v>
      </c>
      <c r="B26" s="7">
        <v>3977.519114574985</v>
      </c>
      <c r="C26" s="7">
        <v>5212.251835551666</v>
      </c>
      <c r="D26" s="7">
        <v>6237.803415865012</v>
      </c>
    </row>
    <row r="27" spans="1:4" ht="12.75">
      <c r="A27" s="8" t="s">
        <v>55</v>
      </c>
      <c r="B27" s="3">
        <v>6</v>
      </c>
      <c r="C27" s="3">
        <v>6</v>
      </c>
      <c r="D27" s="3">
        <v>5</v>
      </c>
    </row>
    <row r="28" spans="1:4" ht="12.75">
      <c r="A28" s="8" t="s">
        <v>34</v>
      </c>
      <c r="B28" s="3">
        <v>3</v>
      </c>
      <c r="C28" s="3">
        <v>6</v>
      </c>
      <c r="D28" s="3">
        <v>8</v>
      </c>
    </row>
    <row r="29" spans="1:4" ht="12.75">
      <c r="A29" s="8" t="s">
        <v>35</v>
      </c>
      <c r="B29" s="3">
        <v>0</v>
      </c>
      <c r="C29" s="3">
        <v>0</v>
      </c>
      <c r="D29" s="3">
        <v>2</v>
      </c>
    </row>
    <row r="30" spans="1:4" ht="7.5" customHeight="1">
      <c r="A30" s="8"/>
      <c r="B30" s="3"/>
      <c r="C30" s="3"/>
      <c r="D30" s="3"/>
    </row>
    <row r="31" spans="1:4" ht="12.75">
      <c r="A31" s="8" t="s">
        <v>56</v>
      </c>
      <c r="B31" s="11">
        <v>39812</v>
      </c>
      <c r="C31" s="11">
        <v>39233</v>
      </c>
      <c r="D31" s="11">
        <v>39233</v>
      </c>
    </row>
    <row r="32" spans="1:4" ht="12.75">
      <c r="A32" s="8" t="s">
        <v>57</v>
      </c>
      <c r="B32" s="7">
        <v>108059.3336627651</v>
      </c>
      <c r="C32" s="7">
        <v>110676.7382408798</v>
      </c>
      <c r="D32" s="7">
        <v>107000.89032058403</v>
      </c>
    </row>
    <row r="33" spans="1:4" ht="12.75">
      <c r="A33" s="8" t="s">
        <v>58</v>
      </c>
      <c r="B33" s="11">
        <v>38898</v>
      </c>
      <c r="C33" s="11">
        <v>38898</v>
      </c>
      <c r="D33" s="11">
        <v>38898</v>
      </c>
    </row>
    <row r="34" spans="1:4" ht="12.75">
      <c r="A34" s="8" t="s">
        <v>57</v>
      </c>
      <c r="B34" s="7">
        <v>97378.33589627438</v>
      </c>
      <c r="C34" s="7">
        <v>98855.24528468472</v>
      </c>
      <c r="D34" s="7">
        <v>79398.37134020893</v>
      </c>
    </row>
    <row r="35" spans="1:4" ht="12.75">
      <c r="A35" s="8" t="s">
        <v>59</v>
      </c>
      <c r="B35" s="13">
        <f>+B34/B32-1</f>
        <v>-0.0988438240774675</v>
      </c>
      <c r="C35" s="13">
        <f>+C34/C32-1</f>
        <v>-0.10681099880687184</v>
      </c>
      <c r="D35" s="13">
        <f>+D34/D32-1</f>
        <v>-0.2579653206405623</v>
      </c>
    </row>
    <row r="36" spans="1:4" ht="12.75">
      <c r="A36" s="8" t="s">
        <v>60</v>
      </c>
      <c r="B36" s="7">
        <f>+B34-B32</f>
        <v>-10680.99776649072</v>
      </c>
      <c r="C36" s="7">
        <f>+C34-C32</f>
        <v>-11821.492956195085</v>
      </c>
      <c r="D36" s="7">
        <f>+D34-D32</f>
        <v>-27602.518980375098</v>
      </c>
    </row>
    <row r="37" spans="1:4" ht="12.75">
      <c r="A37" s="8" t="s">
        <v>61</v>
      </c>
      <c r="B37" s="11" t="s">
        <v>66</v>
      </c>
      <c r="C37" s="11" t="s">
        <v>66</v>
      </c>
      <c r="D37" s="11" t="s">
        <v>66</v>
      </c>
    </row>
    <row r="38" spans="1:4" ht="7.5" customHeight="1">
      <c r="A38" s="8"/>
      <c r="B38" s="3"/>
      <c r="C38" s="3"/>
      <c r="D38" s="3"/>
    </row>
    <row r="39" spans="1:4" ht="12.75">
      <c r="A39" s="8" t="s">
        <v>49</v>
      </c>
      <c r="B39" s="7">
        <f>+AVERAGE('Tr.Rec. totali'!J2:J86)</f>
        <v>2339.695120234241</v>
      </c>
      <c r="C39" s="7">
        <f>+AVERAGE('Tr.Rec. totali'!K2:K86)</f>
        <v>2989.6583272677544</v>
      </c>
      <c r="D39" s="7">
        <f>+AVERAGE('Tr.Rec. totali'!L2:L86)</f>
        <v>3632.256770998218</v>
      </c>
    </row>
    <row r="40" spans="1:4" ht="12.75">
      <c r="A40" s="8" t="s">
        <v>50</v>
      </c>
      <c r="B40" s="7">
        <f>+MEDIAN('Tr.Rec. totali'!J2:J86)</f>
        <v>2215.9411311080967</v>
      </c>
      <c r="C40" s="7">
        <f>+MEDIAN('Tr.Rec. totali'!K2:K86)</f>
        <v>2829.251896742891</v>
      </c>
      <c r="D40" s="7">
        <f>+MEDIAN('Tr.Rec. totali'!L2:L86)</f>
        <v>3423.4533177937046</v>
      </c>
    </row>
    <row r="41" spans="1:4" ht="12.75">
      <c r="A41" s="8" t="s">
        <v>51</v>
      </c>
      <c r="B41" s="7">
        <f>+MAX('Tr.Rec. totali'!J2:J86)</f>
        <v>4702.937635228141</v>
      </c>
      <c r="C41" s="7">
        <f>+MAX('Tr.Rec. totali'!K2:K86)</f>
        <v>5937.466551465724</v>
      </c>
      <c r="D41" s="7">
        <f>+MAX('Tr.Rec. totali'!L2:L86)</f>
        <v>7571.156161782742</v>
      </c>
    </row>
    <row r="42" spans="1:4" ht="12.75">
      <c r="A42" s="8" t="s">
        <v>52</v>
      </c>
      <c r="B42" s="7">
        <f>QUARTILE('Tr.Rec. totali'!J2:J86,1)</f>
        <v>1427.6698216298817</v>
      </c>
      <c r="C42" s="7">
        <f>QUARTILE('Tr.Rec. totali'!K2:K86,1)</f>
        <v>2163.208717594604</v>
      </c>
      <c r="D42" s="7">
        <f>QUARTILE('Tr.Rec. totali'!L2:L86,1)</f>
        <v>2380.54495226541</v>
      </c>
    </row>
    <row r="43" spans="1:4" ht="12.75">
      <c r="A43" s="8" t="s">
        <v>53</v>
      </c>
      <c r="B43" s="7">
        <f>QUARTILE('Tr.Rec. totali'!J2:J86,3)</f>
        <v>3103.442625274872</v>
      </c>
      <c r="C43" s="7">
        <f>QUARTILE('Tr.Rec. totali'!K2:K86,3)</f>
        <v>3657.8996354427386</v>
      </c>
      <c r="D43" s="7">
        <f>QUARTILE('Tr.Rec. totali'!L2:L86,3)</f>
        <v>4793.4579954755645</v>
      </c>
    </row>
    <row r="44" ht="12.75">
      <c r="A44" s="8"/>
    </row>
    <row r="45" ht="12.75">
      <c r="A45" s="8"/>
    </row>
    <row r="46" ht="12.75">
      <c r="A46" s="8"/>
    </row>
    <row r="47" ht="12.75">
      <c r="A47" s="8"/>
    </row>
    <row r="48" ht="12.75">
      <c r="A48" s="8"/>
    </row>
    <row r="49" ht="12.75">
      <c r="A49" s="8"/>
    </row>
    <row r="50" ht="12.75">
      <c r="A50" s="8"/>
    </row>
    <row r="51" ht="12.75">
      <c r="A51" s="8"/>
    </row>
    <row r="52" ht="12.75">
      <c r="A52" s="8"/>
    </row>
    <row r="53" ht="12.75">
      <c r="A53" s="8"/>
    </row>
    <row r="54" ht="12.75">
      <c r="A54" s="8"/>
    </row>
    <row r="55" ht="12.75">
      <c r="A55" s="8"/>
    </row>
    <row r="56" ht="12.75">
      <c r="A56" s="8"/>
    </row>
    <row r="57" ht="12.75">
      <c r="A57" s="8"/>
    </row>
    <row r="58" ht="12.75">
      <c r="A58" s="8"/>
    </row>
    <row r="59" ht="12.75">
      <c r="A59" s="8"/>
    </row>
    <row r="60" ht="12.75">
      <c r="A60" s="8"/>
    </row>
    <row r="61" ht="12.75">
      <c r="A61" s="8"/>
    </row>
    <row r="62" ht="12.75">
      <c r="A62" s="8"/>
    </row>
    <row r="63" ht="12.75">
      <c r="A63" s="8"/>
    </row>
    <row r="64" ht="12.75">
      <c r="A64" s="8"/>
    </row>
    <row r="65" ht="12.75">
      <c r="A65" s="8"/>
    </row>
    <row r="66" ht="12.75">
      <c r="A66" s="8"/>
    </row>
    <row r="67" ht="12.75">
      <c r="A67" s="8"/>
    </row>
    <row r="68" ht="12.75">
      <c r="A68" s="8"/>
    </row>
    <row r="69" ht="12.75">
      <c r="A69" s="8"/>
    </row>
    <row r="70" ht="12.75">
      <c r="A70" s="8"/>
    </row>
    <row r="71" ht="12.75">
      <c r="A71" s="8"/>
    </row>
    <row r="72" ht="12.75">
      <c r="A72" s="8"/>
    </row>
    <row r="73" ht="12.75">
      <c r="A73" s="8"/>
    </row>
    <row r="74" ht="12.75">
      <c r="A74" s="8"/>
    </row>
    <row r="75" ht="12.75">
      <c r="A75" s="8"/>
    </row>
    <row r="76" ht="12.75">
      <c r="A76" s="8"/>
    </row>
    <row r="77" ht="12.75">
      <c r="A77" s="8"/>
    </row>
    <row r="78" ht="12.75">
      <c r="A78" s="8"/>
    </row>
    <row r="79" ht="12.75">
      <c r="A79" s="8"/>
    </row>
    <row r="80" ht="12.75">
      <c r="A80" s="8"/>
    </row>
    <row r="81" ht="12.75">
      <c r="A81" s="8"/>
    </row>
    <row r="82" ht="12.75">
      <c r="A82" s="8"/>
    </row>
    <row r="83" ht="12.75">
      <c r="A83" s="8"/>
    </row>
    <row r="84" ht="12.75">
      <c r="A84" s="8"/>
    </row>
    <row r="85" ht="12.75">
      <c r="A85" s="8"/>
    </row>
    <row r="86" ht="12.75">
      <c r="A86" s="8"/>
    </row>
    <row r="87" ht="12.75">
      <c r="A87" s="8"/>
    </row>
    <row r="88" ht="12.75">
      <c r="A88" s="8"/>
    </row>
    <row r="89" ht="12.75">
      <c r="A89" s="8"/>
    </row>
    <row r="90" ht="12.75">
      <c r="A90" s="8"/>
    </row>
    <row r="91" ht="12.75">
      <c r="A91" s="8"/>
    </row>
    <row r="92" ht="12.75">
      <c r="A92" s="8"/>
    </row>
    <row r="93" ht="12.75">
      <c r="A93" s="8"/>
    </row>
    <row r="94" ht="12.75">
      <c r="A94" s="8"/>
    </row>
    <row r="95" ht="12.75">
      <c r="A95" s="8"/>
    </row>
    <row r="96" ht="12.75">
      <c r="A96" s="8"/>
    </row>
    <row r="97" ht="12.75">
      <c r="A97" s="8"/>
    </row>
    <row r="98" ht="12.75">
      <c r="A98" s="8"/>
    </row>
    <row r="99" ht="12.75">
      <c r="A99" s="8"/>
    </row>
    <row r="100" ht="12.75">
      <c r="A100" s="8"/>
    </row>
    <row r="101" ht="12.75">
      <c r="A101" s="8"/>
    </row>
    <row r="102" ht="12.75">
      <c r="A102" s="8"/>
    </row>
    <row r="103" ht="12.75">
      <c r="A103" s="8"/>
    </row>
    <row r="104" ht="12.75">
      <c r="A104" s="8"/>
    </row>
    <row r="105" ht="12.75">
      <c r="A105" s="8"/>
    </row>
    <row r="106" ht="12.75">
      <c r="A106" s="8"/>
    </row>
    <row r="107" ht="12.75">
      <c r="A107" s="8"/>
    </row>
    <row r="108" ht="12.75">
      <c r="A108" s="8"/>
    </row>
    <row r="109" ht="12.75">
      <c r="A109" s="8"/>
    </row>
    <row r="110" ht="12.75">
      <c r="A110" s="8"/>
    </row>
    <row r="111" ht="12.75">
      <c r="A111" s="8"/>
    </row>
    <row r="112" ht="12.75">
      <c r="A112" s="8"/>
    </row>
  </sheetData>
  <sheetProtection/>
  <printOptions gridLines="1"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Truttlee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</dc:creator>
  <cp:keywords/>
  <dc:description/>
  <cp:lastModifiedBy>New_Max</cp:lastModifiedBy>
  <dcterms:created xsi:type="dcterms:W3CDTF">2012-06-10T18:23:50Z</dcterms:created>
  <dcterms:modified xsi:type="dcterms:W3CDTF">2019-03-30T11:00:20Z</dcterms:modified>
  <cp:category/>
  <cp:version/>
  <cp:contentType/>
  <cp:contentStatus/>
</cp:coreProperties>
</file>