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65" windowHeight="9075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<sst xmlns="http://schemas.openxmlformats.org/spreadsheetml/2006/main" count="105" uniqueCount="69">
  <si>
    <t>Date</t>
  </si>
  <si>
    <t>s&amp;p</t>
  </si>
  <si>
    <t>eurost</t>
  </si>
  <si>
    <t>mts 3-5</t>
  </si>
  <si>
    <t>dati di chiusura mensili</t>
  </si>
  <si>
    <t>performance mensile</t>
  </si>
  <si>
    <t>pesi AA conservativa</t>
  </si>
  <si>
    <t>performance AA conservativa</t>
  </si>
  <si>
    <t>totale</t>
  </si>
  <si>
    <t>performance benchmark</t>
  </si>
  <si>
    <t>perf.% AA</t>
  </si>
  <si>
    <t>perf.% Bm</t>
  </si>
  <si>
    <t>Benchmark</t>
  </si>
  <si>
    <t>Utile AA</t>
  </si>
  <si>
    <t>Utile Bm</t>
  </si>
  <si>
    <t>AA-Bm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</si>
  <si>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</si>
  <si>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</si>
  <si>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</si>
  <si>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</si>
  <si>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</si>
  <si>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</si>
  <si>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</si>
  <si>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</si>
  <si>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</si>
  <si>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</si>
  <si>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</si>
  <si>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</si>
  <si>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</si>
  <si>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</si>
  <si>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</si>
  <si>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</si>
  <si>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mesi &lt;-3%</t>
  </si>
  <si>
    <t>N. mesi &lt;-5%</t>
  </si>
  <si>
    <t>Max utile mensile (%)</t>
  </si>
  <si>
    <t>Max utile mensile (euro)</t>
  </si>
  <si>
    <t>N. mesi &gt; 3%</t>
  </si>
  <si>
    <t>N. mesi &gt; 5%</t>
  </si>
  <si>
    <t>pesi AA moderata</t>
  </si>
  <si>
    <t>performance AA moderata</t>
  </si>
  <si>
    <t>AA Cons</t>
  </si>
  <si>
    <t>AA Mod</t>
  </si>
  <si>
    <t>Utile AA Cons</t>
  </si>
  <si>
    <t>Utile AA Mod</t>
  </si>
  <si>
    <t>AA Cons-Bm</t>
  </si>
  <si>
    <t>AA Mod-Bm</t>
  </si>
  <si>
    <t>Asset allocation Conservativa</t>
  </si>
  <si>
    <t>Asset allocation Moderata</t>
  </si>
  <si>
    <t>Volat. AA Cons</t>
  </si>
  <si>
    <t>Volat. AA Mod</t>
  </si>
  <si>
    <t>volat. Bm</t>
  </si>
  <si>
    <t>Dev. Standard: media</t>
  </si>
  <si>
    <t>Dev. Standard: mediana</t>
  </si>
  <si>
    <t>Dev. Standard: valore max</t>
  </si>
  <si>
    <t>Quartile: 1°</t>
  </si>
  <si>
    <t>Quartile: 3°</t>
  </si>
  <si>
    <t>N. max mesi consec. in perdita</t>
  </si>
  <si>
    <t>N. max mesi consec. in utile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</si>
  <si>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</si>
  <si>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</si>
  <si>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</si>
  <si>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</si>
  <si>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</si>
  <si>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</si>
  <si>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</si>
  <si>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AA-Cons</t>
  </si>
  <si>
    <t>AA-Mod</t>
  </si>
  <si>
    <t>Performance annue in %</t>
  </si>
  <si>
    <t>Performance annue in euro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</si>
</sst>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Arial"/>
      <family val="2"/>
    </font>
    <font>
      <sz val="6.3"/>
      <color indexed="8"/>
      <name val="Arial"/>
      <family val="2"/>
    </font>
    <font>
      <sz val="6.25"/>
      <color indexed="8"/>
      <name val="Arial"/>
      <family val="2"/>
    </font>
    <font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175" fontId="0" fillId="0" borderId="0" xfId="50" applyNumberFormat="1" applyFon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0" applyNumberFormat="1" applyAlignment="1">
      <alignment/>
    </xf>
    <xf numFmtId="14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4" fontId="0" fillId="0" borderId="0" xfId="5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5" fontId="0" fillId="33" borderId="0" xfId="50" applyNumberFormat="1" applyFont="1" applyFill="1" applyAlignment="1">
      <alignment/>
    </xf>
    <xf numFmtId="175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175" fontId="0" fillId="34" borderId="0" xfId="50" applyNumberFormat="1" applyFont="1" applyFill="1" applyAlignment="1">
      <alignment/>
    </xf>
    <xf numFmtId="175" fontId="0" fillId="34" borderId="0" xfId="0" applyNumberFormat="1" applyFill="1" applyAlignment="1">
      <alignment/>
    </xf>
    <xf numFmtId="9" fontId="6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180" fontId="0" fillId="0" borderId="0" xfId="0" applyNumberFormat="1" applyAlignment="1">
      <alignment/>
    </xf>
    <xf numFmtId="174" fontId="0" fillId="33" borderId="0" xfId="50" applyNumberFormat="1" applyFont="1" applyFill="1" applyAlignment="1">
      <alignment/>
    </xf>
    <xf numFmtId="174" fontId="0" fillId="34" borderId="0" xfId="50" applyNumberFormat="1" applyFont="1" applyFill="1" applyAlignment="1">
      <alignment/>
    </xf>
    <xf numFmtId="0" fontId="0" fillId="0" borderId="0" xfId="0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5968799"/>
        <c:axId val="53719192"/>
      </c:lineChart>
      <c:dateAx>
        <c:axId val="59687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3719192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13710681"/>
        <c:axId val="56287266"/>
      </c:lineChart>
      <c:dateAx>
        <c:axId val="137106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6287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36823347"/>
        <c:axId val="62974668"/>
      </c:lineChart>
      <c:dateAx>
        <c:axId val="368233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297466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975"/>
          <c:w val="0.9805"/>
          <c:h val="0.880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29901101"/>
        <c:axId val="674454"/>
      </c:lineChart>
      <c:dateAx>
        <c:axId val="299011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445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0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totali'!$H$2:$H$190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totali'!$I$2:$I$190</c:f>
              <c:numCache/>
            </c:numRef>
          </c:val>
          <c:smooth val="0"/>
        </c:ser>
        <c:marker val="1"/>
        <c:axId val="6070087"/>
        <c:axId val="54630784"/>
      </c:lineChart>
      <c:dateAx>
        <c:axId val="60700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463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5825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totali'!$J$11:$J$190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totali'!$K$11:$K$190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totali'!$L$11:$L$190</c:f>
              <c:numCache/>
            </c:numRef>
          </c:val>
          <c:smooth val="0"/>
        </c:ser>
        <c:marker val="1"/>
        <c:axId val="21915009"/>
        <c:axId val="63017354"/>
      </c:lineChart>
      <c:dateAx>
        <c:axId val="219150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301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883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totali'!$B$2:$B$190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totali'!$C$2:$C$190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totali'!$D$2:$D$190</c:f>
              <c:numCache/>
            </c:numRef>
          </c:val>
          <c:smooth val="0"/>
        </c:ser>
        <c:marker val="1"/>
        <c:axId val="30285275"/>
        <c:axId val="4132020"/>
      </c:lineChart>
      <c:dateAx>
        <c:axId val="302852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13202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1875"/>
          <c:w val="0.094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75"/>
          <c:w val="0.9082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annue'!$B$4:$B$19</c:f>
              <c:numCache/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annue'!$C$4:$C$19</c:f>
              <c:numCache/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annue'!$D$4:$D$19</c:f>
              <c:numCache/>
            </c:numRef>
          </c:val>
        </c:ser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39075"/>
          <c:w val="0.070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325"/>
          <c:w val="0.908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annue'!$B$24:$B$39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annue'!$C$24:$C$39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annue'!$D$24:$D$39</c:f>
              <c:numCache/>
            </c:numRef>
          </c:val>
        </c:ser>
        <c:axId val="59452655"/>
        <c:axId val="65311848"/>
      </c:bar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1525"/>
          <c:w val="0.070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76200</xdr:rowOff>
    </xdr:from>
    <xdr:to>
      <xdr:col>19</xdr:col>
      <xdr:colOff>114300</xdr:colOff>
      <xdr:row>26</xdr:row>
      <xdr:rowOff>142875</xdr:rowOff>
    </xdr:to>
    <xdr:graphicFrame>
      <xdr:nvGraphicFramePr>
        <xdr:cNvPr id="1" name="Grafico 1"/>
        <xdr:cNvGraphicFramePr/>
      </xdr:nvGraphicFramePr>
      <xdr:xfrm>
        <a:off x="3800475" y="23812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28</xdr:row>
      <xdr:rowOff>38100</xdr:rowOff>
    </xdr:from>
    <xdr:to>
      <xdr:col>19</xdr:col>
      <xdr:colOff>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10000" y="4572000"/>
        <a:ext cx="86391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1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2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98</xdr:row>
      <xdr:rowOff>95250</xdr:rowOff>
    </xdr:from>
    <xdr:to>
      <xdr:col>18</xdr:col>
      <xdr:colOff>381000</xdr:colOff>
      <xdr:row>127</xdr:row>
      <xdr:rowOff>57150</xdr:rowOff>
    </xdr:to>
    <xdr:graphicFrame>
      <xdr:nvGraphicFramePr>
        <xdr:cNvPr id="3" name="Grafico 4"/>
        <xdr:cNvGraphicFramePr/>
      </xdr:nvGraphicFramePr>
      <xdr:xfrm>
        <a:off x="3248025" y="15963900"/>
        <a:ext cx="90297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19050</xdr:rowOff>
    </xdr:from>
    <xdr:to>
      <xdr:col>20</xdr:col>
      <xdr:colOff>123825</xdr:colOff>
      <xdr:row>19</xdr:row>
      <xdr:rowOff>123825</xdr:rowOff>
    </xdr:to>
    <xdr:graphicFrame>
      <xdr:nvGraphicFramePr>
        <xdr:cNvPr id="1" name="Grafico 1"/>
        <xdr:cNvGraphicFramePr/>
      </xdr:nvGraphicFramePr>
      <xdr:xfrm>
        <a:off x="2733675" y="19050"/>
        <a:ext cx="9820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20</xdr:row>
      <xdr:rowOff>66675</xdr:rowOff>
    </xdr:from>
    <xdr:to>
      <xdr:col>20</xdr:col>
      <xdr:colOff>133350</xdr:colOff>
      <xdr:row>42</xdr:row>
      <xdr:rowOff>76200</xdr:rowOff>
    </xdr:to>
    <xdr:graphicFrame>
      <xdr:nvGraphicFramePr>
        <xdr:cNvPr id="2" name="Grafico 2"/>
        <xdr:cNvGraphicFramePr/>
      </xdr:nvGraphicFramePr>
      <xdr:xfrm>
        <a:off x="2743200" y="3305175"/>
        <a:ext cx="9820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"/>
  <sheetViews>
    <sheetView tabSelected="1" zoomScalePageLayoutView="0" workbookViewId="0" topLeftCell="A1">
      <pane xSplit="1" ySplit="3" topLeftCell="B1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3" sqref="B183:D183"/>
    </sheetView>
  </sheetViews>
  <sheetFormatPr defaultColWidth="9.140625" defaultRowHeight="12.75"/>
  <cols>
    <col min="1" max="1" width="11.00390625" style="0" customWidth="1"/>
    <col min="2" max="2" width="10.28125" style="2" bestFit="1" customWidth="1"/>
    <col min="3" max="4" width="9.140625" style="2" customWidth="1"/>
    <col min="5" max="5" width="4.7109375" style="0" customWidth="1"/>
    <col min="9" max="9" width="4.7109375" style="0" customWidth="1"/>
    <col min="14" max="14" width="4.7109375" style="0" customWidth="1"/>
    <col min="15" max="17" width="9.140625" style="35" customWidth="1"/>
    <col min="18" max="18" width="2.7109375" style="22" customWidth="1"/>
    <col min="19" max="22" width="9.140625" style="22" customWidth="1"/>
    <col min="23" max="23" width="3.7109375" style="0" customWidth="1"/>
    <col min="24" max="26" width="9.140625" style="36" customWidth="1"/>
    <col min="27" max="27" width="2.7109375" style="27" customWidth="1"/>
    <col min="28" max="31" width="9.140625" style="27" customWidth="1"/>
  </cols>
  <sheetData>
    <row r="1" spans="2:31" ht="12.75">
      <c r="B1" s="37" t="s">
        <v>4</v>
      </c>
      <c r="C1" s="37"/>
      <c r="D1" s="37"/>
      <c r="F1" s="37" t="s">
        <v>5</v>
      </c>
      <c r="G1" s="37"/>
      <c r="H1" s="37"/>
      <c r="J1" s="39" t="s">
        <v>9</v>
      </c>
      <c r="K1" s="39"/>
      <c r="L1" s="39"/>
      <c r="M1" s="39"/>
      <c r="O1" s="40" t="s">
        <v>6</v>
      </c>
      <c r="P1" s="40"/>
      <c r="Q1" s="40"/>
      <c r="S1" s="40" t="s">
        <v>7</v>
      </c>
      <c r="T1" s="40"/>
      <c r="U1" s="40"/>
      <c r="V1" s="40"/>
      <c r="X1" s="38" t="s">
        <v>38</v>
      </c>
      <c r="Y1" s="38"/>
      <c r="Z1" s="38"/>
      <c r="AB1" s="38" t="s">
        <v>39</v>
      </c>
      <c r="AC1" s="38"/>
      <c r="AD1" s="38"/>
      <c r="AE1" s="38"/>
    </row>
    <row r="2" spans="2:26" ht="12.75">
      <c r="B2"/>
      <c r="C2"/>
      <c r="D2"/>
      <c r="J2" s="31">
        <v>0.3</v>
      </c>
      <c r="K2" s="31">
        <v>0.3</v>
      </c>
      <c r="L2" s="31">
        <v>0.4</v>
      </c>
      <c r="M2" s="31">
        <f>SUM(J2:L2)</f>
        <v>1</v>
      </c>
      <c r="O2" s="22"/>
      <c r="P2" s="22"/>
      <c r="Q2" s="22"/>
      <c r="X2" s="27"/>
      <c r="Y2" s="27"/>
      <c r="Z2" s="27"/>
    </row>
    <row r="3" spans="1:31" s="3" customFormat="1" ht="12.75">
      <c r="A3" s="3" t="s">
        <v>0</v>
      </c>
      <c r="B3" s="14" t="s">
        <v>1</v>
      </c>
      <c r="C3" s="14" t="s">
        <v>2</v>
      </c>
      <c r="D3" s="14" t="s">
        <v>3</v>
      </c>
      <c r="F3" s="14" t="s">
        <v>1</v>
      </c>
      <c r="G3" s="14" t="s">
        <v>2</v>
      </c>
      <c r="H3" s="14" t="s">
        <v>3</v>
      </c>
      <c r="J3" s="14" t="s">
        <v>1</v>
      </c>
      <c r="K3" s="14" t="s">
        <v>2</v>
      </c>
      <c r="L3" s="14" t="s">
        <v>3</v>
      </c>
      <c r="M3" s="14" t="s">
        <v>8</v>
      </c>
      <c r="O3" s="23" t="s">
        <v>1</v>
      </c>
      <c r="P3" s="23" t="s">
        <v>2</v>
      </c>
      <c r="Q3" s="23" t="s">
        <v>3</v>
      </c>
      <c r="R3" s="21"/>
      <c r="S3" s="23" t="s">
        <v>1</v>
      </c>
      <c r="T3" s="23" t="s">
        <v>2</v>
      </c>
      <c r="U3" s="23" t="s">
        <v>3</v>
      </c>
      <c r="V3" s="23" t="s">
        <v>8</v>
      </c>
      <c r="X3" s="28" t="s">
        <v>1</v>
      </c>
      <c r="Y3" s="28" t="s">
        <v>2</v>
      </c>
      <c r="Z3" s="28" t="s">
        <v>3</v>
      </c>
      <c r="AA3" s="26"/>
      <c r="AB3" s="28" t="s">
        <v>1</v>
      </c>
      <c r="AC3" s="28" t="s">
        <v>2</v>
      </c>
      <c r="AD3" s="28" t="s">
        <v>3</v>
      </c>
      <c r="AE3" s="28" t="s">
        <v>8</v>
      </c>
    </row>
    <row r="4" spans="1:26" ht="12.75">
      <c r="A4" s="1">
        <v>38198</v>
      </c>
      <c r="B4" s="2">
        <v>9.11</v>
      </c>
      <c r="C4" s="2">
        <v>27.82</v>
      </c>
      <c r="D4" s="2">
        <v>101.37</v>
      </c>
      <c r="O4" s="22"/>
      <c r="P4" s="22"/>
      <c r="Q4" s="22"/>
      <c r="X4" s="27"/>
      <c r="Y4" s="27"/>
      <c r="Z4" s="27"/>
    </row>
    <row r="5" spans="1:26" ht="12.75">
      <c r="A5" s="1">
        <v>38230</v>
      </c>
      <c r="B5" s="2">
        <v>9.03</v>
      </c>
      <c r="C5" s="2">
        <v>27.38</v>
      </c>
      <c r="D5" s="2">
        <v>102.45</v>
      </c>
      <c r="F5" s="4">
        <f>+B5/B4-1</f>
        <v>-0.008781558726673966</v>
      </c>
      <c r="G5" s="4">
        <f>+C5/C4-1</f>
        <v>-0.01581595974119343</v>
      </c>
      <c r="H5" s="4">
        <f>+D5/D4-1</f>
        <v>0.010654039656703196</v>
      </c>
      <c r="O5" s="35">
        <v>0.128</v>
      </c>
      <c r="P5" s="35">
        <v>0.131</v>
      </c>
      <c r="Q5" s="35">
        <v>0.741</v>
      </c>
      <c r="X5" s="36">
        <v>0.232</v>
      </c>
      <c r="Y5" s="36">
        <v>0.147</v>
      </c>
      <c r="Z5" s="36">
        <v>0.621</v>
      </c>
    </row>
    <row r="6" spans="1:31" ht="12.75">
      <c r="A6" s="1">
        <v>38260</v>
      </c>
      <c r="B6" s="2">
        <v>8.97</v>
      </c>
      <c r="C6" s="2">
        <v>27.91</v>
      </c>
      <c r="D6" s="2">
        <v>102.7</v>
      </c>
      <c r="F6" s="4">
        <f aca="true" t="shared" si="0" ref="F6:F69">+B6/B5-1</f>
        <v>-0.006644518272425071</v>
      </c>
      <c r="G6" s="4">
        <f aca="true" t="shared" si="1" ref="G6:G69">+C6/C5-1</f>
        <v>0.01935719503287081</v>
      </c>
      <c r="H6" s="4">
        <f aca="true" t="shared" si="2" ref="H6:H69">+D6/D5-1</f>
        <v>0.0024402147388971063</v>
      </c>
      <c r="J6" s="5">
        <f>J$2*F6</f>
        <v>-0.001993355481727521</v>
      </c>
      <c r="K6" s="5">
        <f>K$2*G6</f>
        <v>0.005807158509861243</v>
      </c>
      <c r="L6" s="5">
        <f>L$2*H6</f>
        <v>0.0009760858955588426</v>
      </c>
      <c r="M6" s="6">
        <f>SUM(J6:L6)</f>
        <v>0.004789888923692564</v>
      </c>
      <c r="O6" s="35">
        <v>0.163</v>
      </c>
      <c r="P6" s="35">
        <v>0.126</v>
      </c>
      <c r="Q6" s="35">
        <v>0.711</v>
      </c>
      <c r="S6" s="24">
        <f>+O5*F6</f>
        <v>-0.000850498338870409</v>
      </c>
      <c r="T6" s="24">
        <f>+P5*G6</f>
        <v>0.002535792549306076</v>
      </c>
      <c r="U6" s="24">
        <f>+Q5*H6</f>
        <v>0.0018081991215227558</v>
      </c>
      <c r="V6" s="25">
        <f>SUM(S6:U6)</f>
        <v>0.003493493331958423</v>
      </c>
      <c r="X6" s="36">
        <v>0.232</v>
      </c>
      <c r="Y6" s="36">
        <v>0.141</v>
      </c>
      <c r="Z6" s="36">
        <v>0.627</v>
      </c>
      <c r="AB6" s="29">
        <f>+X5*F6</f>
        <v>-0.0015415282392026164</v>
      </c>
      <c r="AC6" s="29">
        <f>+Y5*G6</f>
        <v>0.002845507669832009</v>
      </c>
      <c r="AD6" s="29">
        <f>+Z5*H6</f>
        <v>0.001515373352855103</v>
      </c>
      <c r="AE6" s="30">
        <f>SUM(AB6:AD6)</f>
        <v>0.002819352783484496</v>
      </c>
    </row>
    <row r="7" spans="1:31" ht="12.75">
      <c r="A7" s="1">
        <v>38289</v>
      </c>
      <c r="B7" s="2">
        <v>8.88</v>
      </c>
      <c r="C7" s="2">
        <v>28.2</v>
      </c>
      <c r="D7" s="2">
        <v>103.49</v>
      </c>
      <c r="F7" s="4">
        <f t="shared" si="0"/>
        <v>-0.010033444816053505</v>
      </c>
      <c r="G7" s="4">
        <f t="shared" si="1"/>
        <v>0.010390541024722255</v>
      </c>
      <c r="H7" s="4">
        <f t="shared" si="2"/>
        <v>0.007692307692307665</v>
      </c>
      <c r="J7" s="5">
        <f aca="true" t="shared" si="3" ref="J7:J70">J$2*F7</f>
        <v>-0.0030100334448160512</v>
      </c>
      <c r="K7" s="5">
        <f aca="true" t="shared" si="4" ref="K7:K70">K$2*G7</f>
        <v>0.0031171623074166765</v>
      </c>
      <c r="L7" s="5">
        <f aca="true" t="shared" si="5" ref="L7:L70">L$2*H7</f>
        <v>0.003076923076923066</v>
      </c>
      <c r="M7" s="6">
        <f aca="true" t="shared" si="6" ref="M7:M70">SUM(J7:L7)</f>
        <v>0.0031840519395236913</v>
      </c>
      <c r="O7" s="35">
        <v>0</v>
      </c>
      <c r="P7" s="35">
        <v>0.354</v>
      </c>
      <c r="Q7" s="35">
        <v>0.646</v>
      </c>
      <c r="S7" s="24">
        <f aca="true" t="shared" si="7" ref="S7:S70">+O6*F7</f>
        <v>-0.0016354515050167214</v>
      </c>
      <c r="T7" s="24">
        <f aca="true" t="shared" si="8" ref="T7:T70">+P6*G7</f>
        <v>0.0013092081691150042</v>
      </c>
      <c r="U7" s="24">
        <f aca="true" t="shared" si="9" ref="U7:U70">+Q6*H7</f>
        <v>0.00546923076923075</v>
      </c>
      <c r="V7" s="25">
        <f aca="true" t="shared" si="10" ref="V7:V70">SUM(S7:U7)</f>
        <v>0.005142987433329032</v>
      </c>
      <c r="X7" s="36">
        <v>0.091</v>
      </c>
      <c r="Y7" s="36">
        <v>0.339</v>
      </c>
      <c r="Z7" s="36">
        <v>0.57</v>
      </c>
      <c r="AB7" s="29">
        <f aca="true" t="shared" si="11" ref="AB7:AB13">+X6*F7</f>
        <v>-0.0023277591973244133</v>
      </c>
      <c r="AC7" s="29">
        <f aca="true" t="shared" si="12" ref="AC7:AC13">+Y6*G7</f>
        <v>0.0014650662844858378</v>
      </c>
      <c r="AD7" s="29">
        <f aca="true" t="shared" si="13" ref="AD7:AD13">+Z6*H7</f>
        <v>0.004823076923076906</v>
      </c>
      <c r="AE7" s="30">
        <f aca="true" t="shared" si="14" ref="AE7:AE13">SUM(AB7:AD7)</f>
        <v>0.00396038401023833</v>
      </c>
    </row>
    <row r="8" spans="1:31" ht="12.75">
      <c r="A8" s="1">
        <v>38321</v>
      </c>
      <c r="B8" s="2">
        <v>8.86</v>
      </c>
      <c r="C8" s="2">
        <v>28.78</v>
      </c>
      <c r="D8" s="2">
        <v>104.17</v>
      </c>
      <c r="F8" s="4">
        <f t="shared" si="0"/>
        <v>-0.0022522522522524513</v>
      </c>
      <c r="G8" s="4">
        <f t="shared" si="1"/>
        <v>0.020567375886524797</v>
      </c>
      <c r="H8" s="4">
        <f t="shared" si="2"/>
        <v>0.006570683157793189</v>
      </c>
      <c r="J8" s="5">
        <f t="shared" si="3"/>
        <v>-0.0006756756756757353</v>
      </c>
      <c r="K8" s="5">
        <f t="shared" si="4"/>
        <v>0.0061702127659574385</v>
      </c>
      <c r="L8" s="5">
        <f t="shared" si="5"/>
        <v>0.0026282732631172758</v>
      </c>
      <c r="M8" s="6">
        <f t="shared" si="6"/>
        <v>0.008122810353398978</v>
      </c>
      <c r="O8" s="35">
        <v>0.137</v>
      </c>
      <c r="P8" s="35">
        <v>0.246</v>
      </c>
      <c r="Q8" s="35">
        <v>0.617</v>
      </c>
      <c r="S8" s="24">
        <f t="shared" si="7"/>
        <v>0</v>
      </c>
      <c r="T8" s="24">
        <f t="shared" si="8"/>
        <v>0.007280851063829778</v>
      </c>
      <c r="U8" s="24">
        <f t="shared" si="9"/>
        <v>0.0042446613199344</v>
      </c>
      <c r="V8" s="25">
        <f t="shared" si="10"/>
        <v>0.011525512383764178</v>
      </c>
      <c r="X8" s="36">
        <v>0.266</v>
      </c>
      <c r="Y8" s="36">
        <v>0.23</v>
      </c>
      <c r="Z8" s="36">
        <v>0.504</v>
      </c>
      <c r="AB8" s="29">
        <f t="shared" si="11"/>
        <v>-0.00020495495495497307</v>
      </c>
      <c r="AC8" s="29">
        <f t="shared" si="12"/>
        <v>0.006972340425531906</v>
      </c>
      <c r="AD8" s="29">
        <f t="shared" si="13"/>
        <v>0.0037452893999421174</v>
      </c>
      <c r="AE8" s="30">
        <f t="shared" si="14"/>
        <v>0.01051267487051905</v>
      </c>
    </row>
    <row r="9" spans="1:31" ht="12.75">
      <c r="A9" s="1">
        <v>38351</v>
      </c>
      <c r="B9" s="2">
        <v>8.93</v>
      </c>
      <c r="C9" s="2">
        <v>29.51</v>
      </c>
      <c r="D9" s="2">
        <v>104.41</v>
      </c>
      <c r="F9" s="4">
        <f t="shared" si="0"/>
        <v>0.007900677200902928</v>
      </c>
      <c r="G9" s="4">
        <f t="shared" si="1"/>
        <v>0.025364836692147286</v>
      </c>
      <c r="H9" s="4">
        <f t="shared" si="2"/>
        <v>0.002303926274359158</v>
      </c>
      <c r="J9" s="5">
        <f t="shared" si="3"/>
        <v>0.002370203160270878</v>
      </c>
      <c r="K9" s="5">
        <f t="shared" si="4"/>
        <v>0.007609451007644185</v>
      </c>
      <c r="L9" s="5">
        <f t="shared" si="5"/>
        <v>0.0009215705097436633</v>
      </c>
      <c r="M9" s="6">
        <f t="shared" si="6"/>
        <v>0.010901224677658727</v>
      </c>
      <c r="O9" s="35">
        <v>0.533</v>
      </c>
      <c r="P9" s="35">
        <v>0.194</v>
      </c>
      <c r="Q9" s="35">
        <v>0.273</v>
      </c>
      <c r="S9" s="24">
        <f t="shared" si="7"/>
        <v>0.0010823927765237012</v>
      </c>
      <c r="T9" s="24">
        <f t="shared" si="8"/>
        <v>0.006239749826268232</v>
      </c>
      <c r="U9" s="24">
        <f t="shared" si="9"/>
        <v>0.0014215225112796006</v>
      </c>
      <c r="V9" s="25">
        <f t="shared" si="10"/>
        <v>0.008743665114071533</v>
      </c>
      <c r="X9" s="36">
        <v>0.819</v>
      </c>
      <c r="Y9" s="36">
        <v>0.144</v>
      </c>
      <c r="Z9" s="36">
        <v>0.037</v>
      </c>
      <c r="AB9" s="29">
        <f t="shared" si="11"/>
        <v>0.002101580135440179</v>
      </c>
      <c r="AC9" s="29">
        <f t="shared" si="12"/>
        <v>0.005833912439193876</v>
      </c>
      <c r="AD9" s="29">
        <f t="shared" si="13"/>
        <v>0.0011611788422770158</v>
      </c>
      <c r="AE9" s="30">
        <f t="shared" si="14"/>
        <v>0.00909667141691107</v>
      </c>
    </row>
    <row r="10" spans="1:31" ht="12.75">
      <c r="A10" s="1">
        <v>38383</v>
      </c>
      <c r="B10" s="2">
        <v>9.05</v>
      </c>
      <c r="C10" s="2">
        <v>29.9</v>
      </c>
      <c r="D10" s="2">
        <v>104.99</v>
      </c>
      <c r="F10" s="4">
        <f t="shared" si="0"/>
        <v>0.013437849944009095</v>
      </c>
      <c r="G10" s="4">
        <f t="shared" si="1"/>
        <v>0.013215859030836885</v>
      </c>
      <c r="H10" s="4">
        <f t="shared" si="2"/>
        <v>0.005555023465185327</v>
      </c>
      <c r="J10" s="5">
        <f t="shared" si="3"/>
        <v>0.0040313549832027284</v>
      </c>
      <c r="K10" s="5">
        <f t="shared" si="4"/>
        <v>0.003964757709251065</v>
      </c>
      <c r="L10" s="5">
        <f t="shared" si="5"/>
        <v>0.002222009386074131</v>
      </c>
      <c r="M10" s="6">
        <f t="shared" si="6"/>
        <v>0.010218122078527925</v>
      </c>
      <c r="O10" s="35">
        <v>0.766</v>
      </c>
      <c r="P10" s="35">
        <v>0.181</v>
      </c>
      <c r="Q10" s="35">
        <v>0.053</v>
      </c>
      <c r="S10" s="24">
        <f t="shared" si="7"/>
        <v>0.0071623740201568475</v>
      </c>
      <c r="T10" s="24">
        <f t="shared" si="8"/>
        <v>0.0025638766519823558</v>
      </c>
      <c r="U10" s="24">
        <f t="shared" si="9"/>
        <v>0.0015165214059955944</v>
      </c>
      <c r="V10" s="25">
        <f t="shared" si="10"/>
        <v>0.011242772078134799</v>
      </c>
      <c r="X10" s="36">
        <v>1</v>
      </c>
      <c r="Y10" s="36">
        <v>0</v>
      </c>
      <c r="Z10" s="36">
        <v>0</v>
      </c>
      <c r="AB10" s="29">
        <f t="shared" si="11"/>
        <v>0.011005599104143449</v>
      </c>
      <c r="AC10" s="29">
        <f t="shared" si="12"/>
        <v>0.0019030837004405112</v>
      </c>
      <c r="AD10" s="29">
        <f t="shared" si="13"/>
        <v>0.00020553586821185708</v>
      </c>
      <c r="AE10" s="30">
        <f t="shared" si="14"/>
        <v>0.013114218672795816</v>
      </c>
    </row>
    <row r="11" spans="1:31" ht="12.75">
      <c r="A11" s="1">
        <v>38411</v>
      </c>
      <c r="B11" s="2">
        <v>9.095</v>
      </c>
      <c r="C11" s="2">
        <v>30.76</v>
      </c>
      <c r="D11" s="2">
        <v>104.74</v>
      </c>
      <c r="F11" s="4">
        <f t="shared" si="0"/>
        <v>0.004972375690607711</v>
      </c>
      <c r="G11" s="4">
        <f t="shared" si="1"/>
        <v>0.028762541806020225</v>
      </c>
      <c r="H11" s="4">
        <f t="shared" si="2"/>
        <v>-0.002381179159919977</v>
      </c>
      <c r="J11" s="5">
        <f t="shared" si="3"/>
        <v>0.0014917127071823132</v>
      </c>
      <c r="K11" s="5">
        <f t="shared" si="4"/>
        <v>0.008628762541806067</v>
      </c>
      <c r="L11" s="5">
        <f t="shared" si="5"/>
        <v>-0.0009524716639679909</v>
      </c>
      <c r="M11" s="6">
        <f t="shared" si="6"/>
        <v>0.009168003585020389</v>
      </c>
      <c r="O11" s="35">
        <v>0.298</v>
      </c>
      <c r="P11" s="35">
        <v>0.136</v>
      </c>
      <c r="Q11" s="35">
        <v>0.566</v>
      </c>
      <c r="S11" s="24">
        <f t="shared" si="7"/>
        <v>0.003808839779005507</v>
      </c>
      <c r="T11" s="24">
        <f t="shared" si="8"/>
        <v>0.005206020066889661</v>
      </c>
      <c r="U11" s="24">
        <f t="shared" si="9"/>
        <v>-0.0001262024954757588</v>
      </c>
      <c r="V11" s="25">
        <f t="shared" si="10"/>
        <v>0.00888865735041941</v>
      </c>
      <c r="X11" s="36">
        <v>0.38</v>
      </c>
      <c r="Y11" s="36">
        <v>0.163</v>
      </c>
      <c r="Z11" s="36">
        <v>0.457</v>
      </c>
      <c r="AB11" s="29">
        <f t="shared" si="11"/>
        <v>0.004972375690607711</v>
      </c>
      <c r="AC11" s="29">
        <f t="shared" si="12"/>
        <v>0</v>
      </c>
      <c r="AD11" s="29">
        <f t="shared" si="13"/>
        <v>0</v>
      </c>
      <c r="AE11" s="30">
        <f t="shared" si="14"/>
        <v>0.004972375690607711</v>
      </c>
    </row>
    <row r="12" spans="1:31" ht="12.75">
      <c r="A12" s="1">
        <v>38442</v>
      </c>
      <c r="B12" s="2">
        <v>9.1</v>
      </c>
      <c r="C12" s="2">
        <v>30.67</v>
      </c>
      <c r="D12" s="2">
        <v>105.25</v>
      </c>
      <c r="F12" s="4">
        <f t="shared" si="0"/>
        <v>0.0005497526113247275</v>
      </c>
      <c r="G12" s="4">
        <f t="shared" si="1"/>
        <v>-0.0029258777633289768</v>
      </c>
      <c r="H12" s="4">
        <f t="shared" si="2"/>
        <v>0.004869199923620338</v>
      </c>
      <c r="J12" s="5">
        <f t="shared" si="3"/>
        <v>0.00016492578339741826</v>
      </c>
      <c r="K12" s="5">
        <f t="shared" si="4"/>
        <v>-0.000877763328998693</v>
      </c>
      <c r="L12" s="5">
        <f t="shared" si="5"/>
        <v>0.0019476799694481352</v>
      </c>
      <c r="M12" s="6">
        <f t="shared" si="6"/>
        <v>0.0012348424238468603</v>
      </c>
      <c r="O12" s="35">
        <v>0.333</v>
      </c>
      <c r="P12" s="35">
        <v>0.268</v>
      </c>
      <c r="Q12" s="35">
        <v>0.399</v>
      </c>
      <c r="S12" s="24">
        <f t="shared" si="7"/>
        <v>0.00016382627817476878</v>
      </c>
      <c r="T12" s="24">
        <f t="shared" si="8"/>
        <v>-0.00039791937581274084</v>
      </c>
      <c r="U12" s="24">
        <f t="shared" si="9"/>
        <v>0.002755967156769111</v>
      </c>
      <c r="V12" s="25">
        <f t="shared" si="10"/>
        <v>0.0025218740591311387</v>
      </c>
      <c r="X12" s="36">
        <v>0.456</v>
      </c>
      <c r="Y12" s="36">
        <v>0.218</v>
      </c>
      <c r="Z12" s="36">
        <v>0.326</v>
      </c>
      <c r="AB12" s="29">
        <f t="shared" si="11"/>
        <v>0.00020890599230339647</v>
      </c>
      <c r="AC12" s="29">
        <f t="shared" si="12"/>
        <v>-0.00047691807542262323</v>
      </c>
      <c r="AD12" s="29">
        <f t="shared" si="13"/>
        <v>0.002225224365094494</v>
      </c>
      <c r="AE12" s="30">
        <f t="shared" si="14"/>
        <v>0.0019572122819752676</v>
      </c>
    </row>
    <row r="13" spans="1:31" ht="12.75">
      <c r="A13" s="1">
        <v>38471</v>
      </c>
      <c r="B13" s="2">
        <v>8.87</v>
      </c>
      <c r="C13" s="2">
        <v>29.61</v>
      </c>
      <c r="D13" s="2">
        <v>106.46</v>
      </c>
      <c r="F13" s="4">
        <f t="shared" si="0"/>
        <v>-0.025274725274725296</v>
      </c>
      <c r="G13" s="4">
        <f t="shared" si="1"/>
        <v>-0.03456146071079236</v>
      </c>
      <c r="H13" s="4">
        <f t="shared" si="2"/>
        <v>0.01149643705463177</v>
      </c>
      <c r="J13" s="5">
        <f t="shared" si="3"/>
        <v>-0.007582417582417588</v>
      </c>
      <c r="K13" s="5">
        <f t="shared" si="4"/>
        <v>-0.010368438213237708</v>
      </c>
      <c r="L13" s="5">
        <f t="shared" si="5"/>
        <v>0.004598574821852708</v>
      </c>
      <c r="M13" s="6">
        <f t="shared" si="6"/>
        <v>-0.013352280973802588</v>
      </c>
      <c r="O13" s="35">
        <v>0.055</v>
      </c>
      <c r="P13" s="35">
        <v>0.184</v>
      </c>
      <c r="Q13" s="35">
        <v>0.761</v>
      </c>
      <c r="S13" s="24">
        <f t="shared" si="7"/>
        <v>-0.008416483516483523</v>
      </c>
      <c r="T13" s="24">
        <f t="shared" si="8"/>
        <v>-0.009262471470492353</v>
      </c>
      <c r="U13" s="24">
        <f t="shared" si="9"/>
        <v>0.004587078384798077</v>
      </c>
      <c r="V13" s="25">
        <f t="shared" si="10"/>
        <v>-0.0130918766021778</v>
      </c>
      <c r="X13" s="36">
        <v>0.189</v>
      </c>
      <c r="Y13" s="36">
        <v>0.19</v>
      </c>
      <c r="Z13" s="36">
        <v>0.621</v>
      </c>
      <c r="AB13" s="29">
        <f t="shared" si="11"/>
        <v>-0.011525274725274735</v>
      </c>
      <c r="AC13" s="29">
        <f t="shared" si="12"/>
        <v>-0.007534398434952734</v>
      </c>
      <c r="AD13" s="29">
        <f t="shared" si="13"/>
        <v>0.003747838479809957</v>
      </c>
      <c r="AE13" s="30">
        <f t="shared" si="14"/>
        <v>-0.015311834680417512</v>
      </c>
    </row>
    <row r="14" spans="1:31" ht="12.75">
      <c r="A14" s="1">
        <v>38503</v>
      </c>
      <c r="B14" s="2">
        <v>9.63</v>
      </c>
      <c r="C14" s="2">
        <v>31.41</v>
      </c>
      <c r="D14" s="2">
        <v>107.23</v>
      </c>
      <c r="F14" s="4">
        <f t="shared" si="0"/>
        <v>0.08568207440811748</v>
      </c>
      <c r="G14" s="4">
        <f t="shared" si="1"/>
        <v>0.06079027355623112</v>
      </c>
      <c r="H14" s="4">
        <f t="shared" si="2"/>
        <v>0.007232763479241067</v>
      </c>
      <c r="J14" s="5">
        <f t="shared" si="3"/>
        <v>0.025704622322435245</v>
      </c>
      <c r="K14" s="5">
        <f t="shared" si="4"/>
        <v>0.018237082066869335</v>
      </c>
      <c r="L14" s="5">
        <f t="shared" si="5"/>
        <v>0.002893105391696427</v>
      </c>
      <c r="M14" s="6">
        <f t="shared" si="6"/>
        <v>0.046834809781001005</v>
      </c>
      <c r="O14" s="35">
        <v>0</v>
      </c>
      <c r="P14" s="35">
        <v>0.246</v>
      </c>
      <c r="Q14" s="35">
        <v>0.754</v>
      </c>
      <c r="S14" s="24">
        <f t="shared" si="7"/>
        <v>0.004712514092446461</v>
      </c>
      <c r="T14" s="24">
        <f t="shared" si="8"/>
        <v>0.011185410334346526</v>
      </c>
      <c r="U14" s="24">
        <f t="shared" si="9"/>
        <v>0.005504133007702452</v>
      </c>
      <c r="V14" s="25">
        <f t="shared" si="10"/>
        <v>0.021402057434495438</v>
      </c>
      <c r="X14" s="36">
        <v>0.016</v>
      </c>
      <c r="Y14" s="36">
        <v>0.322</v>
      </c>
      <c r="Z14" s="36">
        <v>0.662</v>
      </c>
      <c r="AB14" s="29">
        <f aca="true" t="shared" si="15" ref="AB14:AD19">+X13*F14</f>
        <v>0.016193912063134204</v>
      </c>
      <c r="AC14" s="29">
        <f t="shared" si="15"/>
        <v>0.011550151975683914</v>
      </c>
      <c r="AD14" s="29">
        <f t="shared" si="15"/>
        <v>0.004491546120608703</v>
      </c>
      <c r="AE14" s="30">
        <f aca="true" t="shared" si="16" ref="AE14:AE19">SUM(AB14:AD14)</f>
        <v>0.03223561015942682</v>
      </c>
    </row>
    <row r="15" spans="1:31" ht="12.75">
      <c r="A15" s="1">
        <v>38533</v>
      </c>
      <c r="B15" s="2">
        <v>9.91</v>
      </c>
      <c r="C15" s="2">
        <v>32.55</v>
      </c>
      <c r="D15" s="2">
        <v>108.11</v>
      </c>
      <c r="F15" s="4">
        <f t="shared" si="0"/>
        <v>0.02907580477673921</v>
      </c>
      <c r="G15" s="4">
        <f t="shared" si="1"/>
        <v>0.03629417382999045</v>
      </c>
      <c r="H15" s="4">
        <f t="shared" si="2"/>
        <v>0.008206658584351434</v>
      </c>
      <c r="J15" s="5">
        <f t="shared" si="3"/>
        <v>0.008722741433021763</v>
      </c>
      <c r="K15" s="5">
        <f t="shared" si="4"/>
        <v>0.010888252148997135</v>
      </c>
      <c r="L15" s="5">
        <f t="shared" si="5"/>
        <v>0.0032826634337405737</v>
      </c>
      <c r="M15" s="6">
        <f t="shared" si="6"/>
        <v>0.02289365701575947</v>
      </c>
      <c r="O15" s="35">
        <v>0</v>
      </c>
      <c r="P15" s="35">
        <v>0.175</v>
      </c>
      <c r="Q15" s="35">
        <v>0.825</v>
      </c>
      <c r="S15" s="24">
        <f t="shared" si="7"/>
        <v>0</v>
      </c>
      <c r="T15" s="24">
        <f t="shared" si="8"/>
        <v>0.008928366762177651</v>
      </c>
      <c r="U15" s="24">
        <f t="shared" si="9"/>
        <v>0.0061878205726009815</v>
      </c>
      <c r="V15" s="25">
        <f t="shared" si="10"/>
        <v>0.015116187334778632</v>
      </c>
      <c r="X15" s="36">
        <v>0</v>
      </c>
      <c r="Y15" s="36">
        <v>0.249</v>
      </c>
      <c r="Z15" s="36">
        <v>0.751</v>
      </c>
      <c r="AB15" s="29">
        <f t="shared" si="15"/>
        <v>0.0004652128764278274</v>
      </c>
      <c r="AC15" s="29">
        <f t="shared" si="15"/>
        <v>0.011686723973256926</v>
      </c>
      <c r="AD15" s="29">
        <f t="shared" si="15"/>
        <v>0.00543280798284065</v>
      </c>
      <c r="AE15" s="30">
        <f t="shared" si="16"/>
        <v>0.017584744832525402</v>
      </c>
    </row>
    <row r="16" spans="1:31" ht="12.75">
      <c r="A16" s="1">
        <v>38562</v>
      </c>
      <c r="B16" s="2">
        <v>10.26</v>
      </c>
      <c r="C16" s="2">
        <v>33.94</v>
      </c>
      <c r="D16" s="2">
        <v>107.59</v>
      </c>
      <c r="F16" s="4">
        <f t="shared" si="0"/>
        <v>0.035317860746720386</v>
      </c>
      <c r="G16" s="4">
        <f t="shared" si="1"/>
        <v>0.04270353302611363</v>
      </c>
      <c r="H16" s="4">
        <f t="shared" si="2"/>
        <v>-0.004809915826473055</v>
      </c>
      <c r="J16" s="5">
        <f t="shared" si="3"/>
        <v>0.010595358224016116</v>
      </c>
      <c r="K16" s="5">
        <f t="shared" si="4"/>
        <v>0.012811059907834087</v>
      </c>
      <c r="L16" s="5">
        <f t="shared" si="5"/>
        <v>-0.0019239663305892218</v>
      </c>
      <c r="M16" s="6">
        <f t="shared" si="6"/>
        <v>0.02148245180126098</v>
      </c>
      <c r="O16" s="35">
        <v>0.375</v>
      </c>
      <c r="P16" s="35">
        <v>0.071</v>
      </c>
      <c r="Q16" s="35">
        <v>0.554</v>
      </c>
      <c r="S16" s="24">
        <f t="shared" si="7"/>
        <v>0</v>
      </c>
      <c r="T16" s="24">
        <f t="shared" si="8"/>
        <v>0.0074731182795698846</v>
      </c>
      <c r="U16" s="24">
        <f t="shared" si="9"/>
        <v>-0.00396818055684027</v>
      </c>
      <c r="V16" s="25">
        <f t="shared" si="10"/>
        <v>0.0035049377227296145</v>
      </c>
      <c r="X16" s="36">
        <v>0.428</v>
      </c>
      <c r="Y16" s="36">
        <v>0.123</v>
      </c>
      <c r="Z16" s="36">
        <v>0.449</v>
      </c>
      <c r="AB16" s="29">
        <f t="shared" si="15"/>
        <v>0</v>
      </c>
      <c r="AC16" s="29">
        <f t="shared" si="15"/>
        <v>0.010633179723502292</v>
      </c>
      <c r="AD16" s="29">
        <f t="shared" si="15"/>
        <v>-0.003612246785681264</v>
      </c>
      <c r="AE16" s="30">
        <f t="shared" si="16"/>
        <v>0.007020932937821028</v>
      </c>
    </row>
    <row r="17" spans="1:31" ht="12.75">
      <c r="A17" s="1">
        <v>38595</v>
      </c>
      <c r="B17" s="2">
        <v>9.86</v>
      </c>
      <c r="C17" s="2">
        <v>33.35</v>
      </c>
      <c r="D17" s="2">
        <v>108.2</v>
      </c>
      <c r="F17" s="4">
        <f t="shared" si="0"/>
        <v>-0.03898635477582846</v>
      </c>
      <c r="G17" s="4">
        <f t="shared" si="1"/>
        <v>-0.017383618149675817</v>
      </c>
      <c r="H17" s="4">
        <f t="shared" si="2"/>
        <v>0.005669671902593265</v>
      </c>
      <c r="J17" s="5">
        <f t="shared" si="3"/>
        <v>-0.011695906432748537</v>
      </c>
      <c r="K17" s="5">
        <f t="shared" si="4"/>
        <v>-0.005215085444902745</v>
      </c>
      <c r="L17" s="5">
        <f t="shared" si="5"/>
        <v>0.0022678687610373062</v>
      </c>
      <c r="M17" s="6">
        <f t="shared" si="6"/>
        <v>-0.014643123116613976</v>
      </c>
      <c r="O17" s="35">
        <v>0.323</v>
      </c>
      <c r="P17" s="35">
        <v>0.232</v>
      </c>
      <c r="Q17" s="35">
        <v>0.445</v>
      </c>
      <c r="S17" s="24">
        <f t="shared" si="7"/>
        <v>-0.014619883040935672</v>
      </c>
      <c r="T17" s="24">
        <f t="shared" si="8"/>
        <v>-0.0012342368886269829</v>
      </c>
      <c r="U17" s="24">
        <f t="shared" si="9"/>
        <v>0.0031409982340366693</v>
      </c>
      <c r="V17" s="25">
        <f t="shared" si="10"/>
        <v>-0.012713121695525987</v>
      </c>
      <c r="X17" s="36">
        <v>0.49</v>
      </c>
      <c r="Y17" s="36">
        <v>0.202</v>
      </c>
      <c r="Z17" s="36">
        <v>0.308</v>
      </c>
      <c r="AB17" s="29">
        <f t="shared" si="15"/>
        <v>-0.01668615984405458</v>
      </c>
      <c r="AC17" s="29">
        <f t="shared" si="15"/>
        <v>-0.0021381850324101253</v>
      </c>
      <c r="AD17" s="29">
        <f t="shared" si="15"/>
        <v>0.002545682684264376</v>
      </c>
      <c r="AE17" s="30">
        <f t="shared" si="16"/>
        <v>-0.016278662192200328</v>
      </c>
    </row>
    <row r="18" spans="1:31" ht="12.75">
      <c r="A18" s="1">
        <v>38625</v>
      </c>
      <c r="B18" s="2">
        <v>10.17</v>
      </c>
      <c r="C18" s="2">
        <v>35.08</v>
      </c>
      <c r="D18" s="2">
        <v>107.87</v>
      </c>
      <c r="F18" s="4">
        <f t="shared" si="0"/>
        <v>0.03144016227180524</v>
      </c>
      <c r="G18" s="4">
        <f t="shared" si="1"/>
        <v>0.05187406296851571</v>
      </c>
      <c r="H18" s="4">
        <f t="shared" si="2"/>
        <v>-0.003049907578558164</v>
      </c>
      <c r="J18" s="5">
        <f t="shared" si="3"/>
        <v>0.009432048681541572</v>
      </c>
      <c r="K18" s="5">
        <f t="shared" si="4"/>
        <v>0.015562218890554712</v>
      </c>
      <c r="L18" s="5">
        <f t="shared" si="5"/>
        <v>-0.0012199630314232658</v>
      </c>
      <c r="M18" s="6">
        <f t="shared" si="6"/>
        <v>0.02377430454067302</v>
      </c>
      <c r="O18" s="35">
        <v>0.38</v>
      </c>
      <c r="P18" s="35">
        <v>0.143</v>
      </c>
      <c r="Q18" s="35">
        <v>0.477</v>
      </c>
      <c r="S18" s="24">
        <f t="shared" si="7"/>
        <v>0.010155172413793092</v>
      </c>
      <c r="T18" s="24">
        <f t="shared" si="8"/>
        <v>0.012034782608695645</v>
      </c>
      <c r="U18" s="24">
        <f t="shared" si="9"/>
        <v>-0.001357208872458383</v>
      </c>
      <c r="V18" s="25">
        <f t="shared" si="10"/>
        <v>0.020832746150030355</v>
      </c>
      <c r="X18" s="36">
        <v>0.496</v>
      </c>
      <c r="Y18" s="36">
        <v>0.198</v>
      </c>
      <c r="Z18" s="36">
        <v>0.306</v>
      </c>
      <c r="AB18" s="29">
        <f t="shared" si="15"/>
        <v>0.015405679513184566</v>
      </c>
      <c r="AC18" s="29">
        <f t="shared" si="15"/>
        <v>0.010478560719640173</v>
      </c>
      <c r="AD18" s="29">
        <f t="shared" si="15"/>
        <v>-0.0009393715341959145</v>
      </c>
      <c r="AE18" s="30">
        <f t="shared" si="16"/>
        <v>0.024944868698628827</v>
      </c>
    </row>
    <row r="19" spans="1:31" ht="12.75">
      <c r="A19" s="1">
        <v>38656</v>
      </c>
      <c r="B19" s="2">
        <v>10.07</v>
      </c>
      <c r="C19" s="2">
        <v>33.21</v>
      </c>
      <c r="D19" s="2">
        <v>107.14</v>
      </c>
      <c r="F19" s="4">
        <f t="shared" si="0"/>
        <v>-0.009832841691248762</v>
      </c>
      <c r="G19" s="4">
        <f t="shared" si="1"/>
        <v>-0.0533067274800455</v>
      </c>
      <c r="H19" s="4">
        <f t="shared" si="2"/>
        <v>-0.006767405209974986</v>
      </c>
      <c r="J19" s="5">
        <f t="shared" si="3"/>
        <v>-0.002949852507374628</v>
      </c>
      <c r="K19" s="5">
        <f t="shared" si="4"/>
        <v>-0.01599201824401365</v>
      </c>
      <c r="L19" s="5">
        <f t="shared" si="5"/>
        <v>-0.0027069620839899945</v>
      </c>
      <c r="M19" s="6">
        <f t="shared" si="6"/>
        <v>-0.021648832835378273</v>
      </c>
      <c r="O19" s="35">
        <v>0.43</v>
      </c>
      <c r="P19" s="35">
        <v>0</v>
      </c>
      <c r="Q19" s="35">
        <v>0.57</v>
      </c>
      <c r="S19" s="24">
        <f t="shared" si="7"/>
        <v>-0.0037364798426745296</v>
      </c>
      <c r="T19" s="24">
        <f t="shared" si="8"/>
        <v>-0.007622862029646506</v>
      </c>
      <c r="U19" s="24">
        <f t="shared" si="9"/>
        <v>-0.003228052285158068</v>
      </c>
      <c r="V19" s="25">
        <f t="shared" si="10"/>
        <v>-0.014587394157479103</v>
      </c>
      <c r="X19" s="36">
        <v>0.533</v>
      </c>
      <c r="Y19" s="36">
        <v>0.026</v>
      </c>
      <c r="Z19" s="36">
        <v>0.441</v>
      </c>
      <c r="AB19" s="29">
        <f t="shared" si="15"/>
        <v>-0.0048770894788593856</v>
      </c>
      <c r="AC19" s="29">
        <f t="shared" si="15"/>
        <v>-0.01055473204104901</v>
      </c>
      <c r="AD19" s="29">
        <f t="shared" si="15"/>
        <v>-0.0020708259942523455</v>
      </c>
      <c r="AE19" s="30">
        <f t="shared" si="16"/>
        <v>-0.01750264751416074</v>
      </c>
    </row>
    <row r="20" spans="1:31" ht="12.75">
      <c r="A20" s="1">
        <v>38686</v>
      </c>
      <c r="B20" s="2">
        <v>10.69</v>
      </c>
      <c r="C20" s="2">
        <v>34.57</v>
      </c>
      <c r="D20" s="2">
        <v>106.88</v>
      </c>
      <c r="F20" s="4">
        <f t="shared" si="0"/>
        <v>0.06156901688182703</v>
      </c>
      <c r="G20" s="4">
        <f t="shared" si="1"/>
        <v>0.04095152062631735</v>
      </c>
      <c r="H20" s="4">
        <f t="shared" si="2"/>
        <v>-0.002426731379503555</v>
      </c>
      <c r="J20" s="5">
        <f t="shared" si="3"/>
        <v>0.01847070506454811</v>
      </c>
      <c r="K20" s="5">
        <f t="shared" si="4"/>
        <v>0.012285456187895205</v>
      </c>
      <c r="L20" s="5">
        <f t="shared" si="5"/>
        <v>-0.000970692551801422</v>
      </c>
      <c r="M20" s="6">
        <f t="shared" si="6"/>
        <v>0.02978546870064189</v>
      </c>
      <c r="O20" s="35">
        <v>0</v>
      </c>
      <c r="P20" s="35">
        <v>0.272</v>
      </c>
      <c r="Q20" s="35">
        <v>0.728</v>
      </c>
      <c r="S20" s="24">
        <f t="shared" si="7"/>
        <v>0.026474677259185623</v>
      </c>
      <c r="T20" s="24">
        <f t="shared" si="8"/>
        <v>0</v>
      </c>
      <c r="U20" s="24">
        <f t="shared" si="9"/>
        <v>-0.0013832368863170262</v>
      </c>
      <c r="V20" s="25">
        <f t="shared" si="10"/>
        <v>0.025091440372868597</v>
      </c>
      <c r="X20" s="36">
        <v>0</v>
      </c>
      <c r="Y20" s="36">
        <v>0.368</v>
      </c>
      <c r="Z20" s="36">
        <v>0.632</v>
      </c>
      <c r="AB20" s="29">
        <f aca="true" t="shared" si="17" ref="AB20:AB29">+X19*F20</f>
        <v>0.03281628599801381</v>
      </c>
      <c r="AC20" s="29">
        <f aca="true" t="shared" si="18" ref="AC20:AC29">+Y19*G20</f>
        <v>0.001064739536284251</v>
      </c>
      <c r="AD20" s="29">
        <f aca="true" t="shared" si="19" ref="AD20:AD29">+Z19*H20</f>
        <v>-0.0010701885383610677</v>
      </c>
      <c r="AE20" s="30">
        <f aca="true" t="shared" si="20" ref="AE20:AE29">SUM(AB20:AD20)</f>
        <v>0.03281083699593699</v>
      </c>
    </row>
    <row r="21" spans="1:31" ht="12.75">
      <c r="A21" s="1">
        <v>38716</v>
      </c>
      <c r="B21" s="2">
        <v>10.57</v>
      </c>
      <c r="C21" s="2">
        <v>35.73</v>
      </c>
      <c r="D21" s="2">
        <v>107.28</v>
      </c>
      <c r="F21" s="4">
        <f t="shared" si="0"/>
        <v>-0.011225444340505097</v>
      </c>
      <c r="G21" s="4">
        <f t="shared" si="1"/>
        <v>0.03355510558287533</v>
      </c>
      <c r="H21" s="4">
        <f t="shared" si="2"/>
        <v>0.0037425149700598404</v>
      </c>
      <c r="J21" s="5">
        <f t="shared" si="3"/>
        <v>-0.003367633302151529</v>
      </c>
      <c r="K21" s="5">
        <f t="shared" si="4"/>
        <v>0.0100665316748626</v>
      </c>
      <c r="L21" s="5">
        <f t="shared" si="5"/>
        <v>0.0014970059880239361</v>
      </c>
      <c r="M21" s="6">
        <f t="shared" si="6"/>
        <v>0.008195904360735006</v>
      </c>
      <c r="O21" s="35">
        <v>0.524</v>
      </c>
      <c r="P21" s="35">
        <v>0.073</v>
      </c>
      <c r="Q21" s="35">
        <v>0.403</v>
      </c>
      <c r="S21" s="24">
        <f t="shared" si="7"/>
        <v>0</v>
      </c>
      <c r="T21" s="24">
        <f t="shared" si="8"/>
        <v>0.009126988718542091</v>
      </c>
      <c r="U21" s="24">
        <f t="shared" si="9"/>
        <v>0.0027245508982035637</v>
      </c>
      <c r="V21" s="25">
        <f t="shared" si="10"/>
        <v>0.011851539616745656</v>
      </c>
      <c r="X21" s="36">
        <v>0.508</v>
      </c>
      <c r="Y21" s="36">
        <v>0.158</v>
      </c>
      <c r="Z21" s="36">
        <v>0.334</v>
      </c>
      <c r="AB21" s="29">
        <f t="shared" si="17"/>
        <v>0</v>
      </c>
      <c r="AC21" s="29">
        <f t="shared" si="18"/>
        <v>0.012348278854498122</v>
      </c>
      <c r="AD21" s="29">
        <f t="shared" si="19"/>
        <v>0.0023652694610778193</v>
      </c>
      <c r="AE21" s="30">
        <f t="shared" si="20"/>
        <v>0.014713548315575942</v>
      </c>
    </row>
    <row r="22" spans="1:31" ht="12.75">
      <c r="A22" s="1">
        <v>38748</v>
      </c>
      <c r="B22" s="2">
        <v>10.53</v>
      </c>
      <c r="C22" s="2">
        <v>36.98</v>
      </c>
      <c r="D22" s="2">
        <v>106.9</v>
      </c>
      <c r="F22" s="4">
        <f t="shared" si="0"/>
        <v>-0.0037842951750237663</v>
      </c>
      <c r="G22" s="4">
        <f t="shared" si="1"/>
        <v>0.034984606773019955</v>
      </c>
      <c r="H22" s="4">
        <f t="shared" si="2"/>
        <v>-0.0035421327367635147</v>
      </c>
      <c r="J22" s="5">
        <f t="shared" si="3"/>
        <v>-0.0011352885525071298</v>
      </c>
      <c r="K22" s="5">
        <f t="shared" si="4"/>
        <v>0.010495382031905986</v>
      </c>
      <c r="L22" s="5">
        <f t="shared" si="5"/>
        <v>-0.0014168530947054059</v>
      </c>
      <c r="M22" s="6">
        <f t="shared" si="6"/>
        <v>0.00794324038469345</v>
      </c>
      <c r="O22" s="35">
        <v>0.494</v>
      </c>
      <c r="P22" s="35">
        <v>0.175</v>
      </c>
      <c r="Q22" s="35">
        <v>0.331</v>
      </c>
      <c r="S22" s="24">
        <f t="shared" si="7"/>
        <v>-0.0019829706717124536</v>
      </c>
      <c r="T22" s="24">
        <f t="shared" si="8"/>
        <v>0.0025538762944304566</v>
      </c>
      <c r="U22" s="24">
        <f t="shared" si="9"/>
        <v>-0.0014274794929156965</v>
      </c>
      <c r="V22" s="25">
        <f t="shared" si="10"/>
        <v>-0.0008565738701976934</v>
      </c>
      <c r="X22" s="36">
        <v>0.523</v>
      </c>
      <c r="Y22" s="36">
        <v>0.276</v>
      </c>
      <c r="Z22" s="36">
        <v>0.201</v>
      </c>
      <c r="AB22" s="29">
        <f t="shared" si="17"/>
        <v>-0.0019224219489120734</v>
      </c>
      <c r="AC22" s="29">
        <f t="shared" si="18"/>
        <v>0.005527567870137153</v>
      </c>
      <c r="AD22" s="29">
        <f t="shared" si="19"/>
        <v>-0.0011830723340790139</v>
      </c>
      <c r="AE22" s="30">
        <f t="shared" si="20"/>
        <v>0.0024220735871460656</v>
      </c>
    </row>
    <row r="23" spans="1:31" ht="12.75">
      <c r="A23" s="1">
        <v>38776</v>
      </c>
      <c r="B23" s="2">
        <v>10.74</v>
      </c>
      <c r="C23" s="2">
        <v>37.85</v>
      </c>
      <c r="D23" s="2">
        <v>106.98</v>
      </c>
      <c r="F23" s="4">
        <f t="shared" si="0"/>
        <v>0.019943019943019946</v>
      </c>
      <c r="G23" s="4">
        <f t="shared" si="1"/>
        <v>0.023526230394808056</v>
      </c>
      <c r="H23" s="4">
        <f t="shared" si="2"/>
        <v>0.0007483629560336436</v>
      </c>
      <c r="J23" s="5">
        <f t="shared" si="3"/>
        <v>0.005982905982905983</v>
      </c>
      <c r="K23" s="5">
        <f t="shared" si="4"/>
        <v>0.007057869118442417</v>
      </c>
      <c r="L23" s="5">
        <f t="shared" si="5"/>
        <v>0.00029934518241345745</v>
      </c>
      <c r="M23" s="6">
        <f t="shared" si="6"/>
        <v>0.013340120283761856</v>
      </c>
      <c r="O23" s="35">
        <v>0.457</v>
      </c>
      <c r="P23" s="35">
        <v>0.036</v>
      </c>
      <c r="Q23" s="35">
        <f>1-O23-P23</f>
        <v>0.5069999999999999</v>
      </c>
      <c r="S23" s="24">
        <f t="shared" si="7"/>
        <v>0.009851851851851853</v>
      </c>
      <c r="T23" s="24">
        <f t="shared" si="8"/>
        <v>0.00411709031909141</v>
      </c>
      <c r="U23" s="24">
        <f t="shared" si="9"/>
        <v>0.00024770813844713605</v>
      </c>
      <c r="V23" s="25">
        <f t="shared" si="10"/>
        <v>0.0142166503093904</v>
      </c>
      <c r="X23" s="36">
        <v>0.475</v>
      </c>
      <c r="Y23" s="36">
        <v>0.104</v>
      </c>
      <c r="Z23" s="36">
        <v>0.421</v>
      </c>
      <c r="AB23" s="29">
        <f t="shared" si="17"/>
        <v>0.010430199430199433</v>
      </c>
      <c r="AC23" s="29">
        <f t="shared" si="18"/>
        <v>0.006493239588967024</v>
      </c>
      <c r="AD23" s="29">
        <f t="shared" si="19"/>
        <v>0.00015042095416276235</v>
      </c>
      <c r="AE23" s="30">
        <f t="shared" si="20"/>
        <v>0.01707385997332922</v>
      </c>
    </row>
    <row r="24" spans="1:31" ht="12.75">
      <c r="A24" s="1">
        <v>38807</v>
      </c>
      <c r="B24" s="2">
        <v>10.74</v>
      </c>
      <c r="C24" s="2">
        <v>38.71</v>
      </c>
      <c r="D24" s="2">
        <v>106.2</v>
      </c>
      <c r="F24" s="4">
        <f t="shared" si="0"/>
        <v>0</v>
      </c>
      <c r="G24" s="4">
        <f t="shared" si="1"/>
        <v>0.022721268163804487</v>
      </c>
      <c r="H24" s="4">
        <f t="shared" si="2"/>
        <v>-0.007291082445316843</v>
      </c>
      <c r="J24" s="5">
        <f t="shared" si="3"/>
        <v>0</v>
      </c>
      <c r="K24" s="5">
        <f t="shared" si="4"/>
        <v>0.006816380449141346</v>
      </c>
      <c r="L24" s="5">
        <f t="shared" si="5"/>
        <v>-0.0029164329781267376</v>
      </c>
      <c r="M24" s="6">
        <f t="shared" si="6"/>
        <v>0.0038999474710146084</v>
      </c>
      <c r="O24" s="35">
        <v>0.454</v>
      </c>
      <c r="P24" s="35">
        <v>0.3</v>
      </c>
      <c r="Q24" s="35">
        <f>1-O24-P24</f>
        <v>0.24600000000000005</v>
      </c>
      <c r="S24" s="24">
        <f t="shared" si="7"/>
        <v>0</v>
      </c>
      <c r="T24" s="24">
        <f t="shared" si="8"/>
        <v>0.0008179656538969615</v>
      </c>
      <c r="U24" s="24">
        <f t="shared" si="9"/>
        <v>-0.003696578799775639</v>
      </c>
      <c r="V24" s="25">
        <f t="shared" si="10"/>
        <v>-0.0028786131458786775</v>
      </c>
      <c r="X24" s="36">
        <v>0.376</v>
      </c>
      <c r="Y24" s="36">
        <v>0.454</v>
      </c>
      <c r="Z24" s="36">
        <v>0.17</v>
      </c>
      <c r="AB24" s="29">
        <f t="shared" si="17"/>
        <v>0</v>
      </c>
      <c r="AC24" s="29">
        <f t="shared" si="18"/>
        <v>0.0023630118890356666</v>
      </c>
      <c r="AD24" s="29">
        <f t="shared" si="19"/>
        <v>-0.003069545709478391</v>
      </c>
      <c r="AE24" s="30">
        <f t="shared" si="20"/>
        <v>-0.0007065338204427242</v>
      </c>
    </row>
    <row r="25" spans="1:31" ht="12.75">
      <c r="A25" s="1">
        <v>38835</v>
      </c>
      <c r="B25" s="2">
        <v>10.42</v>
      </c>
      <c r="C25" s="2">
        <v>38.66</v>
      </c>
      <c r="D25" s="2">
        <v>105.94</v>
      </c>
      <c r="F25" s="4">
        <f t="shared" si="0"/>
        <v>-0.029795158286778478</v>
      </c>
      <c r="G25" s="4">
        <f t="shared" si="1"/>
        <v>-0.0012916559028676167</v>
      </c>
      <c r="H25" s="4">
        <f t="shared" si="2"/>
        <v>-0.0024482109227872417</v>
      </c>
      <c r="J25" s="5">
        <f t="shared" si="3"/>
        <v>-0.008938547486033543</v>
      </c>
      <c r="K25" s="5">
        <f t="shared" si="4"/>
        <v>-0.000387496770860285</v>
      </c>
      <c r="L25" s="5">
        <f t="shared" si="5"/>
        <v>-0.0009792843691148968</v>
      </c>
      <c r="M25" s="6">
        <f t="shared" si="6"/>
        <v>-0.010305328626008725</v>
      </c>
      <c r="O25" s="35">
        <v>0.343</v>
      </c>
      <c r="P25" s="35">
        <v>0.348</v>
      </c>
      <c r="Q25" s="35">
        <f>1-O25-P25</f>
        <v>0.30900000000000005</v>
      </c>
      <c r="S25" s="24">
        <f t="shared" si="7"/>
        <v>-0.01352700186219743</v>
      </c>
      <c r="T25" s="24">
        <f t="shared" si="8"/>
        <v>-0.000387496770860285</v>
      </c>
      <c r="U25" s="24">
        <f t="shared" si="9"/>
        <v>-0.0006022598870056616</v>
      </c>
      <c r="V25" s="25">
        <f t="shared" si="10"/>
        <v>-0.014516758520063375</v>
      </c>
      <c r="X25" s="36">
        <v>0.675</v>
      </c>
      <c r="Y25" s="36">
        <v>0.239</v>
      </c>
      <c r="Z25" s="36">
        <v>0.086</v>
      </c>
      <c r="AB25" s="29">
        <f t="shared" si="17"/>
        <v>-0.011202979515828708</v>
      </c>
      <c r="AC25" s="29">
        <f t="shared" si="18"/>
        <v>-0.000586411779901898</v>
      </c>
      <c r="AD25" s="29">
        <f t="shared" si="19"/>
        <v>-0.0004161958568738311</v>
      </c>
      <c r="AE25" s="30">
        <f t="shared" si="20"/>
        <v>-0.012205587152604438</v>
      </c>
    </row>
    <row r="26" spans="1:31" ht="12.75">
      <c r="A26" s="1">
        <v>38868</v>
      </c>
      <c r="B26" s="2">
        <v>9.87</v>
      </c>
      <c r="C26" s="2">
        <v>37.1</v>
      </c>
      <c r="D26" s="2">
        <v>106.5</v>
      </c>
      <c r="F26" s="4">
        <f t="shared" si="0"/>
        <v>-0.052783109404990425</v>
      </c>
      <c r="G26" s="4">
        <f t="shared" si="1"/>
        <v>-0.04035178479048096</v>
      </c>
      <c r="H26" s="4">
        <f t="shared" si="2"/>
        <v>0.005286010949594022</v>
      </c>
      <c r="J26" s="5">
        <f t="shared" si="3"/>
        <v>-0.015834932821497127</v>
      </c>
      <c r="K26" s="5">
        <f t="shared" si="4"/>
        <v>-0.012105535437144288</v>
      </c>
      <c r="L26" s="5">
        <f t="shared" si="5"/>
        <v>0.002114404379837609</v>
      </c>
      <c r="M26" s="6">
        <f t="shared" si="6"/>
        <v>-0.025826063878803807</v>
      </c>
      <c r="O26" s="35">
        <v>0</v>
      </c>
      <c r="P26" s="35">
        <v>0.211</v>
      </c>
      <c r="Q26" s="35">
        <v>0.789</v>
      </c>
      <c r="S26" s="24">
        <f t="shared" si="7"/>
        <v>-0.018104606525911716</v>
      </c>
      <c r="T26" s="24">
        <f t="shared" si="8"/>
        <v>-0.014042421107087373</v>
      </c>
      <c r="U26" s="24">
        <f t="shared" si="9"/>
        <v>0.001633377383424553</v>
      </c>
      <c r="V26" s="25">
        <f t="shared" si="10"/>
        <v>-0.030513650249574538</v>
      </c>
      <c r="X26" s="36">
        <v>0</v>
      </c>
      <c r="Y26" s="36">
        <v>0.278</v>
      </c>
      <c r="Z26" s="36">
        <v>0.722</v>
      </c>
      <c r="AB26" s="29">
        <f t="shared" si="17"/>
        <v>-0.03562859884836854</v>
      </c>
      <c r="AC26" s="29">
        <f t="shared" si="18"/>
        <v>-0.009644076564924949</v>
      </c>
      <c r="AD26" s="29">
        <f t="shared" si="19"/>
        <v>0.0004545969416650859</v>
      </c>
      <c r="AE26" s="30">
        <f t="shared" si="20"/>
        <v>-0.0448180784716284</v>
      </c>
    </row>
    <row r="27" spans="1:31" ht="12.75">
      <c r="A27" s="1">
        <v>38898</v>
      </c>
      <c r="B27" s="2">
        <v>9.96</v>
      </c>
      <c r="C27" s="2">
        <v>37.38</v>
      </c>
      <c r="D27" s="2">
        <v>106.21</v>
      </c>
      <c r="F27" s="4">
        <f t="shared" si="0"/>
        <v>0.009118541033434902</v>
      </c>
      <c r="G27" s="4">
        <f t="shared" si="1"/>
        <v>0.007547169811320753</v>
      </c>
      <c r="H27" s="4">
        <f t="shared" si="2"/>
        <v>-0.0027230046948357733</v>
      </c>
      <c r="J27" s="5">
        <f t="shared" si="3"/>
        <v>0.0027355623100304705</v>
      </c>
      <c r="K27" s="5">
        <f t="shared" si="4"/>
        <v>0.0022641509433962257</v>
      </c>
      <c r="L27" s="5">
        <f t="shared" si="5"/>
        <v>-0.0010892018779343094</v>
      </c>
      <c r="M27" s="6">
        <f t="shared" si="6"/>
        <v>0.0039105113754923865</v>
      </c>
      <c r="O27" s="35">
        <v>0.563</v>
      </c>
      <c r="P27" s="35">
        <v>0</v>
      </c>
      <c r="Q27" s="35">
        <f aca="true" t="shared" si="21" ref="Q27:Q90">1-O27-P27</f>
        <v>0.43700000000000006</v>
      </c>
      <c r="S27" s="24">
        <f t="shared" si="7"/>
        <v>0</v>
      </c>
      <c r="T27" s="24">
        <f t="shared" si="8"/>
        <v>0.001592452830188679</v>
      </c>
      <c r="U27" s="24">
        <f t="shared" si="9"/>
        <v>-0.0021484507042254255</v>
      </c>
      <c r="V27" s="25">
        <f t="shared" si="10"/>
        <v>-0.0005559978740367465</v>
      </c>
      <c r="X27" s="36">
        <v>0.547</v>
      </c>
      <c r="Y27" s="36">
        <v>0.071</v>
      </c>
      <c r="Z27" s="36">
        <v>0.382</v>
      </c>
      <c r="AB27" s="29">
        <f t="shared" si="17"/>
        <v>0</v>
      </c>
      <c r="AC27" s="29">
        <f t="shared" si="18"/>
        <v>0.0020981132075471695</v>
      </c>
      <c r="AD27" s="29">
        <f t="shared" si="19"/>
        <v>-0.0019660093896714283</v>
      </c>
      <c r="AE27" s="30">
        <f t="shared" si="20"/>
        <v>0.00013210381787574126</v>
      </c>
    </row>
    <row r="28" spans="1:31" ht="12.75">
      <c r="A28" s="1">
        <v>38929</v>
      </c>
      <c r="B28" s="2">
        <v>10.02</v>
      </c>
      <c r="C28" s="2">
        <v>37.87</v>
      </c>
      <c r="D28" s="2">
        <v>106.93</v>
      </c>
      <c r="F28" s="4">
        <f t="shared" si="0"/>
        <v>0.0060240963855420215</v>
      </c>
      <c r="G28" s="4">
        <f t="shared" si="1"/>
        <v>0.013108614232209659</v>
      </c>
      <c r="H28" s="4">
        <f t="shared" si="2"/>
        <v>0.006779022690895475</v>
      </c>
      <c r="J28" s="5">
        <f t="shared" si="3"/>
        <v>0.0018072289156626064</v>
      </c>
      <c r="K28" s="5">
        <f t="shared" si="4"/>
        <v>0.003932584269662897</v>
      </c>
      <c r="L28" s="5">
        <f t="shared" si="5"/>
        <v>0.0027116090763581904</v>
      </c>
      <c r="M28" s="6">
        <f t="shared" si="6"/>
        <v>0.008451422261683694</v>
      </c>
      <c r="O28" s="35">
        <v>0.554</v>
      </c>
      <c r="P28" s="35">
        <v>0.12</v>
      </c>
      <c r="Q28" s="35">
        <f t="shared" si="21"/>
        <v>0.32599999999999996</v>
      </c>
      <c r="S28" s="24">
        <f t="shared" si="7"/>
        <v>0.003391566265060158</v>
      </c>
      <c r="T28" s="24">
        <f t="shared" si="8"/>
        <v>0</v>
      </c>
      <c r="U28" s="24">
        <f t="shared" si="9"/>
        <v>0.0029624329159213232</v>
      </c>
      <c r="V28" s="25">
        <f t="shared" si="10"/>
        <v>0.006353999180981481</v>
      </c>
      <c r="X28" s="36">
        <v>0.493</v>
      </c>
      <c r="Y28" s="36">
        <v>0.21</v>
      </c>
      <c r="Z28" s="36">
        <v>0.297</v>
      </c>
      <c r="AB28" s="29">
        <f t="shared" si="17"/>
        <v>0.0032951807228914862</v>
      </c>
      <c r="AC28" s="29">
        <f t="shared" si="18"/>
        <v>0.0009307116104868857</v>
      </c>
      <c r="AD28" s="29">
        <f t="shared" si="19"/>
        <v>0.0025895866679220714</v>
      </c>
      <c r="AE28" s="30">
        <f t="shared" si="20"/>
        <v>0.006815479001300443</v>
      </c>
    </row>
    <row r="29" spans="1:31" ht="12.75">
      <c r="A29" s="1">
        <v>38960</v>
      </c>
      <c r="B29" s="2">
        <v>10.16</v>
      </c>
      <c r="C29" s="2">
        <v>39.12</v>
      </c>
      <c r="D29" s="2">
        <v>107.65</v>
      </c>
      <c r="F29" s="4">
        <f t="shared" si="0"/>
        <v>0.0139720558882237</v>
      </c>
      <c r="G29" s="4">
        <f t="shared" si="1"/>
        <v>0.03300765777660408</v>
      </c>
      <c r="H29" s="4">
        <f t="shared" si="2"/>
        <v>0.00673337697559151</v>
      </c>
      <c r="J29" s="5">
        <f t="shared" si="3"/>
        <v>0.00419161676646711</v>
      </c>
      <c r="K29" s="5">
        <f t="shared" si="4"/>
        <v>0.009902297332981225</v>
      </c>
      <c r="L29" s="5">
        <f t="shared" si="5"/>
        <v>0.002693350790236604</v>
      </c>
      <c r="M29" s="6">
        <f t="shared" si="6"/>
        <v>0.01678726488968494</v>
      </c>
      <c r="O29" s="35">
        <v>0.608</v>
      </c>
      <c r="P29" s="35">
        <v>0.01</v>
      </c>
      <c r="Q29" s="35">
        <f t="shared" si="21"/>
        <v>0.382</v>
      </c>
      <c r="S29" s="24">
        <f t="shared" si="7"/>
        <v>0.00774051896207593</v>
      </c>
      <c r="T29" s="24">
        <f t="shared" si="8"/>
        <v>0.003960918933192489</v>
      </c>
      <c r="U29" s="24">
        <f t="shared" si="9"/>
        <v>0.002195080894042832</v>
      </c>
      <c r="V29" s="25">
        <f t="shared" si="10"/>
        <v>0.013896518789311252</v>
      </c>
      <c r="X29" s="36">
        <v>0.561</v>
      </c>
      <c r="Y29" s="36">
        <v>0.094</v>
      </c>
      <c r="Z29" s="36">
        <v>0.345</v>
      </c>
      <c r="AB29" s="29">
        <f t="shared" si="17"/>
        <v>0.006888223552894284</v>
      </c>
      <c r="AC29" s="29">
        <f t="shared" si="18"/>
        <v>0.006931608133086857</v>
      </c>
      <c r="AD29" s="29">
        <f t="shared" si="19"/>
        <v>0.0019998129617506783</v>
      </c>
      <c r="AE29" s="30">
        <f t="shared" si="20"/>
        <v>0.01581964464773182</v>
      </c>
    </row>
    <row r="30" spans="1:31" ht="12.75">
      <c r="A30" s="1">
        <v>38989</v>
      </c>
      <c r="B30" s="2">
        <v>10.52</v>
      </c>
      <c r="C30" s="2">
        <v>39.95</v>
      </c>
      <c r="D30" s="2">
        <v>107.84</v>
      </c>
      <c r="F30" s="4">
        <f t="shared" si="0"/>
        <v>0.03543307086614167</v>
      </c>
      <c r="G30" s="4">
        <f t="shared" si="1"/>
        <v>0.021216768916155537</v>
      </c>
      <c r="H30" s="4">
        <f t="shared" si="2"/>
        <v>0.001764979098931807</v>
      </c>
      <c r="J30" s="5">
        <f t="shared" si="3"/>
        <v>0.0106299212598425</v>
      </c>
      <c r="K30" s="5">
        <f t="shared" si="4"/>
        <v>0.006365030674846661</v>
      </c>
      <c r="L30" s="5">
        <f t="shared" si="5"/>
        <v>0.0007059916395727229</v>
      </c>
      <c r="M30" s="6">
        <f t="shared" si="6"/>
        <v>0.017700943574261885</v>
      </c>
      <c r="O30" s="35">
        <v>0.15</v>
      </c>
      <c r="P30" s="35">
        <v>0.232</v>
      </c>
      <c r="Q30" s="35">
        <f t="shared" si="21"/>
        <v>0.618</v>
      </c>
      <c r="S30" s="24">
        <f t="shared" si="7"/>
        <v>0.021543307086614134</v>
      </c>
      <c r="T30" s="24">
        <f t="shared" si="8"/>
        <v>0.00021216768916155538</v>
      </c>
      <c r="U30" s="24">
        <f t="shared" si="9"/>
        <v>0.0006742220157919503</v>
      </c>
      <c r="V30" s="25">
        <f t="shared" si="10"/>
        <v>0.02242969679156764</v>
      </c>
      <c r="X30" s="36">
        <v>0.28</v>
      </c>
      <c r="Y30" s="36">
        <v>0.22</v>
      </c>
      <c r="Z30" s="36">
        <v>0.5</v>
      </c>
      <c r="AB30" s="29">
        <f aca="true" t="shared" si="22" ref="AB30:AB41">+X29*F30</f>
        <v>0.019877952755905478</v>
      </c>
      <c r="AC30" s="29">
        <f aca="true" t="shared" si="23" ref="AC30:AC41">+Y29*G30</f>
        <v>0.0019943762781186205</v>
      </c>
      <c r="AD30" s="29">
        <f aca="true" t="shared" si="24" ref="AD30:AD41">+Z29*H30</f>
        <v>0.0006089177891314734</v>
      </c>
      <c r="AE30" s="30">
        <f aca="true" t="shared" si="25" ref="AE30:AE41">SUM(AB30:AD30)</f>
        <v>0.02248124682315557</v>
      </c>
    </row>
    <row r="31" spans="1:31" ht="12.75">
      <c r="A31" s="1">
        <v>39021</v>
      </c>
      <c r="B31" s="2">
        <v>10.79</v>
      </c>
      <c r="C31" s="2">
        <v>40.05</v>
      </c>
      <c r="D31" s="2">
        <v>107.85</v>
      </c>
      <c r="F31" s="4">
        <f t="shared" si="0"/>
        <v>0.025665399239543696</v>
      </c>
      <c r="G31" s="4">
        <f t="shared" si="1"/>
        <v>0.0025031289111387967</v>
      </c>
      <c r="H31" s="4">
        <f t="shared" si="2"/>
        <v>9.272997032638841E-05</v>
      </c>
      <c r="J31" s="5">
        <f t="shared" si="3"/>
        <v>0.007699619771863109</v>
      </c>
      <c r="K31" s="5">
        <f t="shared" si="4"/>
        <v>0.000750938673341639</v>
      </c>
      <c r="L31" s="5">
        <f t="shared" si="5"/>
        <v>3.709198813055537E-05</v>
      </c>
      <c r="M31" s="6">
        <f t="shared" si="6"/>
        <v>0.008487650433335305</v>
      </c>
      <c r="O31" s="35">
        <v>0.101</v>
      </c>
      <c r="P31" s="35">
        <v>0.331</v>
      </c>
      <c r="Q31" s="35">
        <f t="shared" si="21"/>
        <v>0.5680000000000001</v>
      </c>
      <c r="S31" s="24">
        <f t="shared" si="7"/>
        <v>0.0038498098859315543</v>
      </c>
      <c r="T31" s="24">
        <f t="shared" si="8"/>
        <v>0.0005807259073842009</v>
      </c>
      <c r="U31" s="24">
        <f t="shared" si="9"/>
        <v>5.730712166170804E-05</v>
      </c>
      <c r="V31" s="25">
        <f t="shared" si="10"/>
        <v>0.004487842914977463</v>
      </c>
      <c r="X31" s="36">
        <v>0.187</v>
      </c>
      <c r="Y31" s="36">
        <v>0.303</v>
      </c>
      <c r="Z31" s="36">
        <v>0.511</v>
      </c>
      <c r="AB31" s="29">
        <f t="shared" si="22"/>
        <v>0.007186311787072235</v>
      </c>
      <c r="AC31" s="29">
        <f t="shared" si="23"/>
        <v>0.0005506883604505352</v>
      </c>
      <c r="AD31" s="29">
        <f t="shared" si="24"/>
        <v>4.6364985163194206E-05</v>
      </c>
      <c r="AE31" s="30">
        <f t="shared" si="25"/>
        <v>0.007783365132685965</v>
      </c>
    </row>
    <row r="32" spans="1:31" ht="12.75">
      <c r="A32" s="1">
        <v>39051</v>
      </c>
      <c r="B32" s="2">
        <v>10.5</v>
      </c>
      <c r="C32" s="2">
        <v>39.95</v>
      </c>
      <c r="D32" s="2">
        <v>108.3</v>
      </c>
      <c r="F32" s="4">
        <f t="shared" si="0"/>
        <v>-0.02687673772011112</v>
      </c>
      <c r="G32" s="4">
        <f t="shared" si="1"/>
        <v>-0.0024968789013731785</v>
      </c>
      <c r="H32" s="4">
        <f t="shared" si="2"/>
        <v>0.004172461752433909</v>
      </c>
      <c r="J32" s="5">
        <f t="shared" si="3"/>
        <v>-0.008063021316033337</v>
      </c>
      <c r="K32" s="5">
        <f t="shared" si="4"/>
        <v>-0.0007490636704119535</v>
      </c>
      <c r="L32" s="5">
        <f t="shared" si="5"/>
        <v>0.0016689847009735638</v>
      </c>
      <c r="M32" s="6">
        <f t="shared" si="6"/>
        <v>-0.007143100285471726</v>
      </c>
      <c r="O32" s="35">
        <v>0.469</v>
      </c>
      <c r="P32" s="35">
        <v>0.189</v>
      </c>
      <c r="Q32" s="35">
        <f t="shared" si="21"/>
        <v>0.342</v>
      </c>
      <c r="S32" s="24">
        <f t="shared" si="7"/>
        <v>-0.0027145505097312234</v>
      </c>
      <c r="T32" s="24">
        <f t="shared" si="8"/>
        <v>-0.0008264669163545221</v>
      </c>
      <c r="U32" s="24">
        <f t="shared" si="9"/>
        <v>0.0023699582753824605</v>
      </c>
      <c r="V32" s="25">
        <f t="shared" si="10"/>
        <v>-0.0011710591507032848</v>
      </c>
      <c r="X32" s="36">
        <v>0.607</v>
      </c>
      <c r="Y32" s="36">
        <v>0.237</v>
      </c>
      <c r="Z32" s="36">
        <v>0.156</v>
      </c>
      <c r="AB32" s="29">
        <f t="shared" si="22"/>
        <v>-0.00502594995366078</v>
      </c>
      <c r="AC32" s="29">
        <f t="shared" si="23"/>
        <v>-0.000756554307116073</v>
      </c>
      <c r="AD32" s="29">
        <f t="shared" si="24"/>
        <v>0.0021321279554937277</v>
      </c>
      <c r="AE32" s="30">
        <f t="shared" si="25"/>
        <v>-0.0036503763052831246</v>
      </c>
    </row>
    <row r="33" spans="1:31" ht="12.75">
      <c r="A33" s="1">
        <v>39080</v>
      </c>
      <c r="B33" s="2">
        <v>10.8</v>
      </c>
      <c r="C33" s="2">
        <v>41.34</v>
      </c>
      <c r="D33" s="2">
        <v>107.64</v>
      </c>
      <c r="F33" s="4">
        <f t="shared" si="0"/>
        <v>0.028571428571428692</v>
      </c>
      <c r="G33" s="4">
        <f t="shared" si="1"/>
        <v>0.03479349186483116</v>
      </c>
      <c r="H33" s="4">
        <f t="shared" si="2"/>
        <v>-0.006094182825484684</v>
      </c>
      <c r="J33" s="5">
        <f t="shared" si="3"/>
        <v>0.008571428571428607</v>
      </c>
      <c r="K33" s="5">
        <f t="shared" si="4"/>
        <v>0.010438047559449349</v>
      </c>
      <c r="L33" s="5">
        <f t="shared" si="5"/>
        <v>-0.002437673130193874</v>
      </c>
      <c r="M33" s="6">
        <f t="shared" si="6"/>
        <v>0.01657180300068408</v>
      </c>
      <c r="O33" s="35">
        <v>0.367</v>
      </c>
      <c r="P33" s="35">
        <v>0.192</v>
      </c>
      <c r="Q33" s="35">
        <f t="shared" si="21"/>
        <v>0.441</v>
      </c>
      <c r="S33" s="24">
        <f t="shared" si="7"/>
        <v>0.013400000000000056</v>
      </c>
      <c r="T33" s="24">
        <f t="shared" si="8"/>
        <v>0.0065759699624530895</v>
      </c>
      <c r="U33" s="24">
        <f t="shared" si="9"/>
        <v>-0.002084210526315762</v>
      </c>
      <c r="V33" s="25">
        <f t="shared" si="10"/>
        <v>0.017891759436137383</v>
      </c>
      <c r="X33" s="36">
        <v>0.51</v>
      </c>
      <c r="Y33" s="36">
        <v>0.2</v>
      </c>
      <c r="Z33" s="36">
        <v>0.29</v>
      </c>
      <c r="AB33" s="29">
        <f t="shared" si="22"/>
        <v>0.017342857142857215</v>
      </c>
      <c r="AC33" s="29">
        <f t="shared" si="23"/>
        <v>0.008246057571964985</v>
      </c>
      <c r="AD33" s="29">
        <f t="shared" si="24"/>
        <v>-0.0009506925207756107</v>
      </c>
      <c r="AE33" s="30">
        <f t="shared" si="25"/>
        <v>0.02463822219404659</v>
      </c>
    </row>
    <row r="34" spans="1:31" ht="12.75">
      <c r="A34" s="1">
        <v>39113</v>
      </c>
      <c r="B34" s="2">
        <v>10.97</v>
      </c>
      <c r="C34" s="2">
        <v>41.91</v>
      </c>
      <c r="D34" s="2">
        <v>107.65</v>
      </c>
      <c r="F34" s="4">
        <f t="shared" si="0"/>
        <v>0.015740740740740833</v>
      </c>
      <c r="G34" s="4">
        <f t="shared" si="1"/>
        <v>0.013788098693758855</v>
      </c>
      <c r="H34" s="4">
        <f t="shared" si="2"/>
        <v>9.290226681546443E-05</v>
      </c>
      <c r="J34" s="5">
        <f t="shared" si="3"/>
        <v>0.00472222222222225</v>
      </c>
      <c r="K34" s="5">
        <f t="shared" si="4"/>
        <v>0.004136429608127656</v>
      </c>
      <c r="L34" s="5">
        <f t="shared" si="5"/>
        <v>3.7160906726185776E-05</v>
      </c>
      <c r="M34" s="6">
        <f t="shared" si="6"/>
        <v>0.00889581273707609</v>
      </c>
      <c r="O34" s="35">
        <v>0.336</v>
      </c>
      <c r="P34" s="35">
        <v>0.215</v>
      </c>
      <c r="Q34" s="35">
        <f t="shared" si="21"/>
        <v>0.44899999999999995</v>
      </c>
      <c r="S34" s="24">
        <f t="shared" si="7"/>
        <v>0.005776851851851885</v>
      </c>
      <c r="T34" s="24">
        <f t="shared" si="8"/>
        <v>0.0026473149492017003</v>
      </c>
      <c r="U34" s="24">
        <f t="shared" si="9"/>
        <v>4.0969899665619814E-05</v>
      </c>
      <c r="V34" s="25">
        <f t="shared" si="10"/>
        <v>0.008465136700719205</v>
      </c>
      <c r="X34" s="36">
        <v>0.486</v>
      </c>
      <c r="Y34" s="36">
        <v>0.201</v>
      </c>
      <c r="Z34" s="36">
        <v>0.313</v>
      </c>
      <c r="AB34" s="29">
        <f t="shared" si="22"/>
        <v>0.008027777777777825</v>
      </c>
      <c r="AC34" s="29">
        <f t="shared" si="23"/>
        <v>0.002757619738751771</v>
      </c>
      <c r="AD34" s="29">
        <f t="shared" si="24"/>
        <v>2.6941657376484684E-05</v>
      </c>
      <c r="AE34" s="30">
        <f t="shared" si="25"/>
        <v>0.01081233917390608</v>
      </c>
    </row>
    <row r="35" spans="1:31" ht="12.75">
      <c r="A35" s="1">
        <v>39141</v>
      </c>
      <c r="B35" s="2">
        <v>10.69</v>
      </c>
      <c r="C35" s="2">
        <v>41.11</v>
      </c>
      <c r="D35" s="2">
        <v>108.41</v>
      </c>
      <c r="F35" s="4">
        <f t="shared" si="0"/>
        <v>-0.025524156791248975</v>
      </c>
      <c r="G35" s="4">
        <f t="shared" si="1"/>
        <v>-0.01908852302553088</v>
      </c>
      <c r="H35" s="4">
        <f t="shared" si="2"/>
        <v>0.007059916395726784</v>
      </c>
      <c r="J35" s="5">
        <f t="shared" si="3"/>
        <v>-0.007657247037374693</v>
      </c>
      <c r="K35" s="5">
        <f t="shared" si="4"/>
        <v>-0.0057265569076592636</v>
      </c>
      <c r="L35" s="5">
        <f t="shared" si="5"/>
        <v>0.002823966558290714</v>
      </c>
      <c r="M35" s="6">
        <f t="shared" si="6"/>
        <v>-0.010559837386743244</v>
      </c>
      <c r="O35" s="35">
        <v>0.496</v>
      </c>
      <c r="P35" s="35">
        <v>0.198</v>
      </c>
      <c r="Q35" s="35">
        <f t="shared" si="21"/>
        <v>0.306</v>
      </c>
      <c r="S35" s="24">
        <f t="shared" si="7"/>
        <v>-0.008576116681859655</v>
      </c>
      <c r="T35" s="24">
        <f t="shared" si="8"/>
        <v>-0.004104032450489139</v>
      </c>
      <c r="U35" s="24">
        <f t="shared" si="9"/>
        <v>0.0031699024616813256</v>
      </c>
      <c r="V35" s="25">
        <f t="shared" si="10"/>
        <v>-0.009510246670667468</v>
      </c>
      <c r="X35" s="36">
        <v>0.618</v>
      </c>
      <c r="Y35" s="36">
        <v>0.252</v>
      </c>
      <c r="Z35" s="36">
        <v>0.13</v>
      </c>
      <c r="AB35" s="29">
        <f t="shared" si="22"/>
        <v>-0.012404740200547002</v>
      </c>
      <c r="AC35" s="29">
        <f t="shared" si="23"/>
        <v>-0.003836793128131707</v>
      </c>
      <c r="AD35" s="29">
        <f t="shared" si="24"/>
        <v>0.0022097538318624835</v>
      </c>
      <c r="AE35" s="30">
        <f t="shared" si="25"/>
        <v>-0.014031779496816225</v>
      </c>
    </row>
    <row r="36" spans="1:31" ht="12.75">
      <c r="A36" s="1">
        <v>39171</v>
      </c>
      <c r="B36" s="2">
        <v>10.67</v>
      </c>
      <c r="C36" s="2">
        <v>42.09</v>
      </c>
      <c r="D36" s="2">
        <v>108.19</v>
      </c>
      <c r="F36" s="4">
        <f t="shared" si="0"/>
        <v>-0.0018709073900841089</v>
      </c>
      <c r="G36" s="4">
        <f t="shared" si="1"/>
        <v>0.023838482121138593</v>
      </c>
      <c r="H36" s="4">
        <f t="shared" si="2"/>
        <v>-0.0020293330873535353</v>
      </c>
      <c r="J36" s="5">
        <f t="shared" si="3"/>
        <v>-0.0005612722170252327</v>
      </c>
      <c r="K36" s="5">
        <f t="shared" si="4"/>
        <v>0.007151544636341578</v>
      </c>
      <c r="L36" s="5">
        <f t="shared" si="5"/>
        <v>-0.0008117332349414142</v>
      </c>
      <c r="M36" s="6">
        <f t="shared" si="6"/>
        <v>0.005778539184374931</v>
      </c>
      <c r="O36" s="35">
        <v>0.054</v>
      </c>
      <c r="P36" s="35">
        <v>0.15</v>
      </c>
      <c r="Q36" s="35">
        <f t="shared" si="21"/>
        <v>0.7959999999999999</v>
      </c>
      <c r="S36" s="24">
        <f t="shared" si="7"/>
        <v>-0.000927970065481718</v>
      </c>
      <c r="T36" s="24">
        <f t="shared" si="8"/>
        <v>0.004720019459985442</v>
      </c>
      <c r="U36" s="24">
        <f t="shared" si="9"/>
        <v>-0.0006209759247301818</v>
      </c>
      <c r="V36" s="25">
        <f t="shared" si="10"/>
        <v>0.003171073469773542</v>
      </c>
      <c r="X36" s="36">
        <v>0.127</v>
      </c>
      <c r="Y36" s="36">
        <v>0.15</v>
      </c>
      <c r="Z36" s="36">
        <v>0.723</v>
      </c>
      <c r="AB36" s="29">
        <f t="shared" si="22"/>
        <v>-0.0011562207670719792</v>
      </c>
      <c r="AC36" s="29">
        <f t="shared" si="23"/>
        <v>0.0060072974945269255</v>
      </c>
      <c r="AD36" s="29">
        <f t="shared" si="24"/>
        <v>-0.0002638133013559596</v>
      </c>
      <c r="AE36" s="30">
        <f t="shared" si="25"/>
        <v>0.004587263426098987</v>
      </c>
    </row>
    <row r="37" spans="1:31" ht="12.75">
      <c r="A37" s="1">
        <v>39202</v>
      </c>
      <c r="B37" s="2">
        <v>10.95</v>
      </c>
      <c r="C37" s="2">
        <v>44.34</v>
      </c>
      <c r="D37" s="2">
        <v>108.23</v>
      </c>
      <c r="F37" s="4">
        <f t="shared" si="0"/>
        <v>0.026241799437675573</v>
      </c>
      <c r="G37" s="4">
        <f t="shared" si="1"/>
        <v>0.053456878118317785</v>
      </c>
      <c r="H37" s="4">
        <f t="shared" si="2"/>
        <v>0.0003697199371477389</v>
      </c>
      <c r="J37" s="5">
        <f t="shared" si="3"/>
        <v>0.007872539831302672</v>
      </c>
      <c r="K37" s="5">
        <f t="shared" si="4"/>
        <v>0.016037063435495335</v>
      </c>
      <c r="L37" s="5">
        <f t="shared" si="5"/>
        <v>0.00014788797485909555</v>
      </c>
      <c r="M37" s="6">
        <f t="shared" si="6"/>
        <v>0.024057491241657104</v>
      </c>
      <c r="O37" s="35">
        <v>0.501</v>
      </c>
      <c r="P37" s="35">
        <v>0</v>
      </c>
      <c r="Q37" s="35">
        <f t="shared" si="21"/>
        <v>0.499</v>
      </c>
      <c r="S37" s="24">
        <f t="shared" si="7"/>
        <v>0.001417057169634481</v>
      </c>
      <c r="T37" s="24">
        <f t="shared" si="8"/>
        <v>0.008018531717747667</v>
      </c>
      <c r="U37" s="24">
        <f t="shared" si="9"/>
        <v>0.0002942970699696001</v>
      </c>
      <c r="V37" s="25">
        <f t="shared" si="10"/>
        <v>0.009729885957351749</v>
      </c>
      <c r="X37" s="36">
        <v>0.607</v>
      </c>
      <c r="Y37" s="36">
        <v>0.011</v>
      </c>
      <c r="Z37" s="36">
        <v>0.382</v>
      </c>
      <c r="AB37" s="29">
        <f t="shared" si="22"/>
        <v>0.0033327085285847977</v>
      </c>
      <c r="AC37" s="29">
        <f t="shared" si="23"/>
        <v>0.008018531717747667</v>
      </c>
      <c r="AD37" s="29">
        <f t="shared" si="24"/>
        <v>0.0002673075145578152</v>
      </c>
      <c r="AE37" s="30">
        <f t="shared" si="25"/>
        <v>0.01161854776089028</v>
      </c>
    </row>
    <row r="38" spans="1:31" ht="12.75">
      <c r="A38" s="1">
        <v>39233</v>
      </c>
      <c r="B38" s="2">
        <v>11.37</v>
      </c>
      <c r="C38" s="2">
        <v>46.1</v>
      </c>
      <c r="D38" s="2">
        <v>107.44</v>
      </c>
      <c r="F38" s="4">
        <f t="shared" si="0"/>
        <v>0.03835616438356171</v>
      </c>
      <c r="G38" s="4">
        <f t="shared" si="1"/>
        <v>0.03969327920613441</v>
      </c>
      <c r="H38" s="4">
        <f t="shared" si="2"/>
        <v>-0.007299270072992803</v>
      </c>
      <c r="J38" s="5">
        <f t="shared" si="3"/>
        <v>0.011506849315068512</v>
      </c>
      <c r="K38" s="5">
        <f t="shared" si="4"/>
        <v>0.011907983761840324</v>
      </c>
      <c r="L38" s="5">
        <f t="shared" si="5"/>
        <v>-0.0029197080291971213</v>
      </c>
      <c r="M38" s="6">
        <f t="shared" si="6"/>
        <v>0.020495125047711716</v>
      </c>
      <c r="O38" s="35">
        <v>0.156</v>
      </c>
      <c r="P38" s="35">
        <v>0.184</v>
      </c>
      <c r="Q38" s="35">
        <f t="shared" si="21"/>
        <v>0.6599999999999999</v>
      </c>
      <c r="S38" s="24">
        <f t="shared" si="7"/>
        <v>0.019216438356164416</v>
      </c>
      <c r="T38" s="24">
        <f t="shared" si="8"/>
        <v>0</v>
      </c>
      <c r="U38" s="24">
        <f t="shared" si="9"/>
        <v>-0.0036423357664234087</v>
      </c>
      <c r="V38" s="25">
        <f t="shared" si="10"/>
        <v>0.015574102589741007</v>
      </c>
      <c r="X38" s="36">
        <v>0.243</v>
      </c>
      <c r="Y38" s="36">
        <v>0.189</v>
      </c>
      <c r="Z38" s="36">
        <v>0.568</v>
      </c>
      <c r="AB38" s="29">
        <f t="shared" si="22"/>
        <v>0.023282191780821956</v>
      </c>
      <c r="AC38" s="29">
        <f t="shared" si="23"/>
        <v>0.00043662607126747854</v>
      </c>
      <c r="AD38" s="29">
        <f t="shared" si="24"/>
        <v>-0.0027883211678832506</v>
      </c>
      <c r="AE38" s="30">
        <f t="shared" si="25"/>
        <v>0.020930496684206185</v>
      </c>
    </row>
    <row r="39" spans="1:31" ht="12.75">
      <c r="A39" s="1">
        <v>39262</v>
      </c>
      <c r="B39" s="2">
        <v>11.2</v>
      </c>
      <c r="C39" s="2">
        <v>45.92</v>
      </c>
      <c r="D39" s="2">
        <v>107.35</v>
      </c>
      <c r="F39" s="4">
        <f t="shared" si="0"/>
        <v>-0.014951627088830244</v>
      </c>
      <c r="G39" s="4">
        <f t="shared" si="1"/>
        <v>-0.0039045553145335976</v>
      </c>
      <c r="H39" s="4">
        <f t="shared" si="2"/>
        <v>-0.0008376768428890458</v>
      </c>
      <c r="J39" s="5">
        <f t="shared" si="3"/>
        <v>-0.004485488126649073</v>
      </c>
      <c r="K39" s="5">
        <f t="shared" si="4"/>
        <v>-0.0011713665943600792</v>
      </c>
      <c r="L39" s="5">
        <f t="shared" si="5"/>
        <v>-0.0003350707371556183</v>
      </c>
      <c r="M39" s="6">
        <f t="shared" si="6"/>
        <v>-0.005991925458164771</v>
      </c>
      <c r="O39" s="35">
        <v>0.487</v>
      </c>
      <c r="P39" s="35">
        <v>0.183</v>
      </c>
      <c r="Q39" s="35">
        <f t="shared" si="21"/>
        <v>0.33</v>
      </c>
      <c r="S39" s="24">
        <f t="shared" si="7"/>
        <v>-0.002332453825857518</v>
      </c>
      <c r="T39" s="24">
        <f t="shared" si="8"/>
        <v>-0.0007184381778741819</v>
      </c>
      <c r="U39" s="24">
        <f t="shared" si="9"/>
        <v>-0.0005528667163067701</v>
      </c>
      <c r="V39" s="25">
        <f t="shared" si="10"/>
        <v>-0.00360375872003847</v>
      </c>
      <c r="X39" s="36">
        <v>0.568</v>
      </c>
      <c r="Y39" s="36">
        <v>0.286</v>
      </c>
      <c r="Z39" s="36">
        <v>0.146</v>
      </c>
      <c r="AB39" s="29">
        <f t="shared" si="22"/>
        <v>-0.0036332453825857493</v>
      </c>
      <c r="AC39" s="29">
        <f t="shared" si="23"/>
        <v>-0.00073796095444685</v>
      </c>
      <c r="AD39" s="29">
        <f t="shared" si="24"/>
        <v>-0.00047580044676097795</v>
      </c>
      <c r="AE39" s="30">
        <f t="shared" si="25"/>
        <v>-0.004847006783793578</v>
      </c>
    </row>
    <row r="40" spans="1:31" ht="12.75">
      <c r="A40" s="1">
        <v>39294</v>
      </c>
      <c r="B40" s="2">
        <v>10.78</v>
      </c>
      <c r="C40" s="2">
        <v>44.23</v>
      </c>
      <c r="D40" s="2">
        <v>108.36</v>
      </c>
      <c r="F40" s="4">
        <f t="shared" si="0"/>
        <v>-0.03749999999999998</v>
      </c>
      <c r="G40" s="4">
        <f t="shared" si="1"/>
        <v>-0.036803135888501814</v>
      </c>
      <c r="H40" s="4">
        <f t="shared" si="2"/>
        <v>0.009408476944573918</v>
      </c>
      <c r="J40" s="5">
        <f t="shared" si="3"/>
        <v>-0.011249999999999993</v>
      </c>
      <c r="K40" s="5">
        <f t="shared" si="4"/>
        <v>-0.011040940766550544</v>
      </c>
      <c r="L40" s="5">
        <f t="shared" si="5"/>
        <v>0.0037633907778295674</v>
      </c>
      <c r="M40" s="6">
        <f t="shared" si="6"/>
        <v>-0.01852754998872097</v>
      </c>
      <c r="O40" s="35">
        <v>0.176</v>
      </c>
      <c r="P40" s="35">
        <v>0.12</v>
      </c>
      <c r="Q40" s="35">
        <f t="shared" si="21"/>
        <v>0.7040000000000001</v>
      </c>
      <c r="S40" s="24">
        <f t="shared" si="7"/>
        <v>-0.018262499999999987</v>
      </c>
      <c r="T40" s="24">
        <f t="shared" si="8"/>
        <v>-0.006734973867595832</v>
      </c>
      <c r="U40" s="24">
        <f t="shared" si="9"/>
        <v>0.003104797391709393</v>
      </c>
      <c r="V40" s="25">
        <f t="shared" si="10"/>
        <v>-0.021892676475886427</v>
      </c>
      <c r="X40" s="36">
        <v>0.27</v>
      </c>
      <c r="Y40" s="36">
        <v>0.144</v>
      </c>
      <c r="Z40" s="36">
        <v>0.586</v>
      </c>
      <c r="AB40" s="29">
        <f t="shared" si="22"/>
        <v>-0.021299999999999986</v>
      </c>
      <c r="AC40" s="29">
        <f t="shared" si="23"/>
        <v>-0.010525696864111518</v>
      </c>
      <c r="AD40" s="29">
        <f t="shared" si="24"/>
        <v>0.001373637633907792</v>
      </c>
      <c r="AE40" s="30">
        <f t="shared" si="25"/>
        <v>-0.030452059230203714</v>
      </c>
    </row>
    <row r="41" spans="1:31" ht="12.75">
      <c r="A41" s="1">
        <v>39325</v>
      </c>
      <c r="B41" s="2">
        <v>10.71</v>
      </c>
      <c r="C41" s="2">
        <v>44.07</v>
      </c>
      <c r="D41" s="2">
        <v>109.68</v>
      </c>
      <c r="F41" s="4">
        <f t="shared" si="0"/>
        <v>-0.006493506493506329</v>
      </c>
      <c r="G41" s="4">
        <f t="shared" si="1"/>
        <v>-0.003617454216594984</v>
      </c>
      <c r="H41" s="4">
        <f t="shared" si="2"/>
        <v>0.01218161683277974</v>
      </c>
      <c r="J41" s="5">
        <f t="shared" si="3"/>
        <v>-0.0019480519480518986</v>
      </c>
      <c r="K41" s="5">
        <f t="shared" si="4"/>
        <v>-0.0010852362649784951</v>
      </c>
      <c r="L41" s="5">
        <f t="shared" si="5"/>
        <v>0.004872646733111896</v>
      </c>
      <c r="M41" s="6">
        <f t="shared" si="6"/>
        <v>0.0018393585200815023</v>
      </c>
      <c r="O41" s="35">
        <v>0.046</v>
      </c>
      <c r="P41" s="35">
        <v>0</v>
      </c>
      <c r="Q41" s="35">
        <f t="shared" si="21"/>
        <v>0.954</v>
      </c>
      <c r="S41" s="24">
        <f t="shared" si="7"/>
        <v>-0.0011428571428571139</v>
      </c>
      <c r="T41" s="24">
        <f t="shared" si="8"/>
        <v>-0.0004340945059913981</v>
      </c>
      <c r="U41" s="24">
        <f t="shared" si="9"/>
        <v>0.008575858250276939</v>
      </c>
      <c r="V41" s="25">
        <f t="shared" si="10"/>
        <v>0.006998906601428427</v>
      </c>
      <c r="X41" s="36">
        <v>0.134</v>
      </c>
      <c r="Y41" s="36">
        <v>0</v>
      </c>
      <c r="Z41" s="36">
        <v>0.866</v>
      </c>
      <c r="AB41" s="29">
        <f t="shared" si="22"/>
        <v>-0.001753246753246709</v>
      </c>
      <c r="AC41" s="29">
        <f t="shared" si="23"/>
        <v>-0.0005209134071896777</v>
      </c>
      <c r="AD41" s="29">
        <f t="shared" si="24"/>
        <v>0.007138427464008928</v>
      </c>
      <c r="AE41" s="30">
        <f t="shared" si="25"/>
        <v>0.004864267303572541</v>
      </c>
    </row>
    <row r="42" spans="1:31" ht="12.75">
      <c r="A42" s="1">
        <v>39353</v>
      </c>
      <c r="B42" s="2">
        <v>10.71</v>
      </c>
      <c r="C42" s="2">
        <v>45.05</v>
      </c>
      <c r="D42" s="2">
        <v>109.86</v>
      </c>
      <c r="F42" s="4">
        <f t="shared" si="0"/>
        <v>0</v>
      </c>
      <c r="G42" s="4">
        <f t="shared" si="1"/>
        <v>0.022237349670978013</v>
      </c>
      <c r="H42" s="4">
        <f t="shared" si="2"/>
        <v>0.001641137855579844</v>
      </c>
      <c r="J42" s="5">
        <f t="shared" si="3"/>
        <v>0</v>
      </c>
      <c r="K42" s="5">
        <f t="shared" si="4"/>
        <v>0.006671204901293404</v>
      </c>
      <c r="L42" s="5">
        <f t="shared" si="5"/>
        <v>0.0006564551422319376</v>
      </c>
      <c r="M42" s="6">
        <f t="shared" si="6"/>
        <v>0.007327660043525341</v>
      </c>
      <c r="O42" s="35">
        <v>0.472</v>
      </c>
      <c r="P42" s="35">
        <v>0</v>
      </c>
      <c r="Q42" s="35">
        <f t="shared" si="21"/>
        <v>0.528</v>
      </c>
      <c r="S42" s="24">
        <f t="shared" si="7"/>
        <v>0</v>
      </c>
      <c r="T42" s="24">
        <f t="shared" si="8"/>
        <v>0</v>
      </c>
      <c r="U42" s="24">
        <f t="shared" si="9"/>
        <v>0.001565645514223171</v>
      </c>
      <c r="V42" s="25">
        <f t="shared" si="10"/>
        <v>0.001565645514223171</v>
      </c>
      <c r="X42" s="36">
        <v>0.489</v>
      </c>
      <c r="Y42" s="36">
        <v>0.103</v>
      </c>
      <c r="Z42" s="36">
        <v>0.408</v>
      </c>
      <c r="AB42" s="29">
        <f aca="true" t="shared" si="26" ref="AB42:AD46">+X41*F42</f>
        <v>0</v>
      </c>
      <c r="AC42" s="29">
        <f t="shared" si="26"/>
        <v>0</v>
      </c>
      <c r="AD42" s="29">
        <f t="shared" si="26"/>
        <v>0.001421225382932145</v>
      </c>
      <c r="AE42" s="30">
        <f>SUM(AB42:AD42)</f>
        <v>0.001421225382932145</v>
      </c>
    </row>
    <row r="43" spans="1:31" ht="12.75">
      <c r="A43" s="1">
        <v>39386</v>
      </c>
      <c r="B43" s="2">
        <v>10.67</v>
      </c>
      <c r="C43" s="2">
        <v>44.89</v>
      </c>
      <c r="D43" s="2">
        <v>110.21</v>
      </c>
      <c r="F43" s="4">
        <f t="shared" si="0"/>
        <v>-0.0037348272642391267</v>
      </c>
      <c r="G43" s="4">
        <f t="shared" si="1"/>
        <v>-0.0035516093229743806</v>
      </c>
      <c r="H43" s="4">
        <f t="shared" si="2"/>
        <v>0.003185872929182487</v>
      </c>
      <c r="J43" s="5">
        <f t="shared" si="3"/>
        <v>-0.0011204481792717379</v>
      </c>
      <c r="K43" s="5">
        <f t="shared" si="4"/>
        <v>-0.001065482796892314</v>
      </c>
      <c r="L43" s="5">
        <f t="shared" si="5"/>
        <v>0.001274349171672995</v>
      </c>
      <c r="M43" s="6">
        <f t="shared" si="6"/>
        <v>-0.000911581804491057</v>
      </c>
      <c r="O43" s="35">
        <v>0.165</v>
      </c>
      <c r="P43" s="35">
        <v>0.186</v>
      </c>
      <c r="Q43" s="35">
        <f t="shared" si="21"/>
        <v>0.649</v>
      </c>
      <c r="S43" s="24">
        <f t="shared" si="7"/>
        <v>-0.0017628384687208678</v>
      </c>
      <c r="T43" s="24">
        <f t="shared" si="8"/>
        <v>0</v>
      </c>
      <c r="U43" s="24">
        <f t="shared" si="9"/>
        <v>0.0016821409066083534</v>
      </c>
      <c r="V43" s="25">
        <f t="shared" si="10"/>
        <v>-8.069756211251432E-05</v>
      </c>
      <c r="X43" s="36">
        <v>0.28</v>
      </c>
      <c r="Y43" s="36">
        <v>0.19</v>
      </c>
      <c r="Z43" s="36">
        <v>0.53</v>
      </c>
      <c r="AB43" s="29">
        <f t="shared" si="26"/>
        <v>-0.001826330532212933</v>
      </c>
      <c r="AC43" s="29">
        <f t="shared" si="26"/>
        <v>-0.00036581576026636117</v>
      </c>
      <c r="AD43" s="29">
        <f t="shared" si="26"/>
        <v>0.0012998361551064548</v>
      </c>
      <c r="AE43" s="30">
        <f>SUM(AB43:AD43)</f>
        <v>-0.0008923101373728393</v>
      </c>
    </row>
    <row r="44" spans="1:31" ht="12.75">
      <c r="A44" s="1">
        <v>39416</v>
      </c>
      <c r="B44" s="2">
        <v>10.02</v>
      </c>
      <c r="C44" s="2">
        <v>43.97</v>
      </c>
      <c r="D44" s="2">
        <v>111.3</v>
      </c>
      <c r="F44" s="4">
        <f t="shared" si="0"/>
        <v>-0.060918462980318666</v>
      </c>
      <c r="G44" s="4">
        <f t="shared" si="1"/>
        <v>-0.020494542214301692</v>
      </c>
      <c r="H44" s="4">
        <f t="shared" si="2"/>
        <v>0.00989020959985476</v>
      </c>
      <c r="J44" s="5">
        <f t="shared" si="3"/>
        <v>-0.0182755388940956</v>
      </c>
      <c r="K44" s="5">
        <f t="shared" si="4"/>
        <v>-0.006148362664290507</v>
      </c>
      <c r="L44" s="5">
        <f t="shared" si="5"/>
        <v>0.003956083839941904</v>
      </c>
      <c r="M44" s="6">
        <f t="shared" si="6"/>
        <v>-0.020467817718444203</v>
      </c>
      <c r="O44" s="35">
        <v>0</v>
      </c>
      <c r="P44" s="35">
        <v>0.14</v>
      </c>
      <c r="Q44" s="35">
        <f t="shared" si="21"/>
        <v>0.86</v>
      </c>
      <c r="S44" s="24">
        <f t="shared" si="7"/>
        <v>-0.01005154639175258</v>
      </c>
      <c r="T44" s="24">
        <f t="shared" si="8"/>
        <v>-0.0038119848518601146</v>
      </c>
      <c r="U44" s="24">
        <f t="shared" si="9"/>
        <v>0.006418746030305739</v>
      </c>
      <c r="V44" s="25">
        <f t="shared" si="10"/>
        <v>-0.007444785213306955</v>
      </c>
      <c r="X44" s="36">
        <v>0</v>
      </c>
      <c r="Y44" s="36">
        <v>0.267</v>
      </c>
      <c r="Z44" s="36">
        <v>0.733</v>
      </c>
      <c r="AB44" s="29">
        <f t="shared" si="26"/>
        <v>-0.01705716963448923</v>
      </c>
      <c r="AC44" s="29">
        <f t="shared" si="26"/>
        <v>-0.0038939630207173214</v>
      </c>
      <c r="AD44" s="29">
        <f t="shared" si="26"/>
        <v>0.005241811087923023</v>
      </c>
      <c r="AE44" s="30">
        <f>SUM(AB44:AD44)</f>
        <v>-0.015709321567283527</v>
      </c>
    </row>
    <row r="45" spans="1:31" ht="12.75">
      <c r="A45" s="1">
        <v>39444</v>
      </c>
      <c r="B45" s="2">
        <v>10.03</v>
      </c>
      <c r="C45" s="2">
        <v>44.33</v>
      </c>
      <c r="D45" s="2">
        <v>111.03</v>
      </c>
      <c r="F45" s="4">
        <f t="shared" si="0"/>
        <v>0.0009980039920158834</v>
      </c>
      <c r="G45" s="4">
        <f t="shared" si="1"/>
        <v>0.008187400500341058</v>
      </c>
      <c r="H45" s="4">
        <f t="shared" si="2"/>
        <v>-0.0024258760107815913</v>
      </c>
      <c r="J45" s="5">
        <f t="shared" si="3"/>
        <v>0.000299401197604765</v>
      </c>
      <c r="K45" s="5">
        <f t="shared" si="4"/>
        <v>0.002456220150102317</v>
      </c>
      <c r="L45" s="5">
        <f t="shared" si="5"/>
        <v>-0.0009703504043126366</v>
      </c>
      <c r="M45" s="6">
        <f t="shared" si="6"/>
        <v>0.0017852709433944455</v>
      </c>
      <c r="O45" s="35">
        <v>0.024</v>
      </c>
      <c r="P45" s="35">
        <v>0.315</v>
      </c>
      <c r="Q45" s="35">
        <f t="shared" si="21"/>
        <v>0.661</v>
      </c>
      <c r="S45" s="24">
        <f t="shared" si="7"/>
        <v>0</v>
      </c>
      <c r="T45" s="24">
        <f t="shared" si="8"/>
        <v>0.0011462360700477481</v>
      </c>
      <c r="U45" s="24">
        <f t="shared" si="9"/>
        <v>-0.0020862533692721686</v>
      </c>
      <c r="V45" s="25">
        <f t="shared" si="10"/>
        <v>-0.0009400172992244204</v>
      </c>
      <c r="X45" s="36">
        <v>0.119</v>
      </c>
      <c r="Y45" s="36">
        <v>0.292</v>
      </c>
      <c r="Z45" s="36">
        <v>0.589</v>
      </c>
      <c r="AB45" s="29">
        <f t="shared" si="26"/>
        <v>0</v>
      </c>
      <c r="AC45" s="29">
        <f t="shared" si="26"/>
        <v>0.0021860359335910623</v>
      </c>
      <c r="AD45" s="29">
        <f t="shared" si="26"/>
        <v>-0.0017781671159029064</v>
      </c>
      <c r="AE45" s="30">
        <f>SUM(AB45:AD45)</f>
        <v>0.00040786881768815593</v>
      </c>
    </row>
    <row r="46" spans="1:31" ht="12.75">
      <c r="A46" s="1">
        <v>39477</v>
      </c>
      <c r="B46" s="2">
        <v>9.195</v>
      </c>
      <c r="C46" s="2">
        <v>38</v>
      </c>
      <c r="D46" s="2">
        <v>113.2</v>
      </c>
      <c r="F46" s="4">
        <f t="shared" si="0"/>
        <v>-0.08325024925224322</v>
      </c>
      <c r="G46" s="4">
        <f t="shared" si="1"/>
        <v>-0.14279269117978788</v>
      </c>
      <c r="H46" s="4">
        <f t="shared" si="2"/>
        <v>0.01954426731514003</v>
      </c>
      <c r="J46" s="5">
        <f t="shared" si="3"/>
        <v>-0.024975074775672967</v>
      </c>
      <c r="K46" s="5">
        <f t="shared" si="4"/>
        <v>-0.042837807353936365</v>
      </c>
      <c r="L46" s="5">
        <f t="shared" si="5"/>
        <v>0.007817706926056012</v>
      </c>
      <c r="M46" s="6">
        <f t="shared" si="6"/>
        <v>-0.05999517520355332</v>
      </c>
      <c r="O46" s="35">
        <v>0</v>
      </c>
      <c r="P46" s="35">
        <v>0</v>
      </c>
      <c r="Q46" s="35">
        <f t="shared" si="21"/>
        <v>1</v>
      </c>
      <c r="S46" s="24">
        <f t="shared" si="7"/>
        <v>-0.0019980059820538373</v>
      </c>
      <c r="T46" s="24">
        <f t="shared" si="8"/>
        <v>-0.04497969772163318</v>
      </c>
      <c r="U46" s="24">
        <f t="shared" si="9"/>
        <v>0.01291876069530756</v>
      </c>
      <c r="V46" s="25">
        <f t="shared" si="10"/>
        <v>-0.03405894300837946</v>
      </c>
      <c r="X46" s="36">
        <v>0.017</v>
      </c>
      <c r="Y46" s="36">
        <v>0</v>
      </c>
      <c r="Z46" s="36">
        <v>0.983</v>
      </c>
      <c r="AB46" s="29">
        <f t="shared" si="26"/>
        <v>-0.009906779661016944</v>
      </c>
      <c r="AC46" s="29">
        <f t="shared" si="26"/>
        <v>-0.04169546582449806</v>
      </c>
      <c r="AD46" s="29">
        <f t="shared" si="26"/>
        <v>0.011511573448617477</v>
      </c>
      <c r="AE46" s="30">
        <f>SUM(AB46:AD46)</f>
        <v>-0.040090672036897534</v>
      </c>
    </row>
    <row r="47" spans="1:31" ht="12.75">
      <c r="A47" s="1">
        <v>39507</v>
      </c>
      <c r="B47" s="2">
        <v>8.84</v>
      </c>
      <c r="C47" s="2">
        <v>37.23</v>
      </c>
      <c r="D47" s="2">
        <v>114.7</v>
      </c>
      <c r="F47" s="4">
        <f t="shared" si="0"/>
        <v>-0.03860793909733551</v>
      </c>
      <c r="G47" s="4">
        <f t="shared" si="1"/>
        <v>-0.020263157894736872</v>
      </c>
      <c r="H47" s="4">
        <f t="shared" si="2"/>
        <v>0.013250883392226243</v>
      </c>
      <c r="J47" s="5">
        <f t="shared" si="3"/>
        <v>-0.011582381729200652</v>
      </c>
      <c r="K47" s="5">
        <f t="shared" si="4"/>
        <v>-0.006078947368421061</v>
      </c>
      <c r="L47" s="5">
        <f t="shared" si="5"/>
        <v>0.005300353356890497</v>
      </c>
      <c r="M47" s="6">
        <f t="shared" si="6"/>
        <v>-0.012360975740731216</v>
      </c>
      <c r="O47" s="35">
        <v>0.093</v>
      </c>
      <c r="P47" s="35">
        <v>0</v>
      </c>
      <c r="Q47" s="35">
        <f t="shared" si="21"/>
        <v>0.907</v>
      </c>
      <c r="S47" s="24">
        <f t="shared" si="7"/>
        <v>0</v>
      </c>
      <c r="T47" s="24">
        <f t="shared" si="8"/>
        <v>0</v>
      </c>
      <c r="U47" s="24">
        <f t="shared" si="9"/>
        <v>0.013250883392226243</v>
      </c>
      <c r="V47" s="25">
        <f t="shared" si="10"/>
        <v>0.013250883392226243</v>
      </c>
      <c r="X47" s="36">
        <v>0.191</v>
      </c>
      <c r="Y47" s="36">
        <v>0</v>
      </c>
      <c r="Z47" s="36">
        <v>0.809</v>
      </c>
      <c r="AB47" s="29">
        <f aca="true" t="shared" si="27" ref="AB47:AB58">+X46*F47</f>
        <v>-0.0006563349646547037</v>
      </c>
      <c r="AC47" s="29">
        <f aca="true" t="shared" si="28" ref="AC47:AC58">+Y46*G47</f>
        <v>0</v>
      </c>
      <c r="AD47" s="29">
        <f aca="true" t="shared" si="29" ref="AD47:AD58">+Z46*H47</f>
        <v>0.013025618374558396</v>
      </c>
      <c r="AE47" s="30">
        <f aca="true" t="shared" si="30" ref="AE47:AE58">SUM(AB47:AD47)</f>
        <v>0.012369283409903693</v>
      </c>
    </row>
    <row r="48" spans="1:31" ht="12.75">
      <c r="A48" s="1">
        <v>39538</v>
      </c>
      <c r="B48" s="2">
        <v>8.31</v>
      </c>
      <c r="C48" s="2">
        <v>36.33</v>
      </c>
      <c r="D48" s="2">
        <v>113.74</v>
      </c>
      <c r="F48" s="4">
        <f t="shared" si="0"/>
        <v>-0.05995475113122162</v>
      </c>
      <c r="G48" s="4">
        <f t="shared" si="1"/>
        <v>-0.024174053182916988</v>
      </c>
      <c r="H48" s="4">
        <f t="shared" si="2"/>
        <v>-0.008369659982563227</v>
      </c>
      <c r="J48" s="5">
        <f t="shared" si="3"/>
        <v>-0.017986425339366483</v>
      </c>
      <c r="K48" s="5">
        <f t="shared" si="4"/>
        <v>-0.007252215954875096</v>
      </c>
      <c r="L48" s="5">
        <f t="shared" si="5"/>
        <v>-0.003347863993025291</v>
      </c>
      <c r="M48" s="6">
        <f t="shared" si="6"/>
        <v>-0.028586505287266868</v>
      </c>
      <c r="O48" s="35">
        <v>0</v>
      </c>
      <c r="P48" s="35">
        <v>0.162</v>
      </c>
      <c r="Q48" s="35">
        <f t="shared" si="21"/>
        <v>0.838</v>
      </c>
      <c r="S48" s="24">
        <f t="shared" si="7"/>
        <v>-0.00557579185520361</v>
      </c>
      <c r="T48" s="24">
        <f t="shared" si="8"/>
        <v>0</v>
      </c>
      <c r="U48" s="24">
        <f t="shared" si="9"/>
        <v>-0.007591281604184847</v>
      </c>
      <c r="V48" s="25">
        <f t="shared" si="10"/>
        <v>-0.013167073459388457</v>
      </c>
      <c r="X48" s="36">
        <v>0</v>
      </c>
      <c r="Y48" s="36">
        <v>0.219</v>
      </c>
      <c r="Z48" s="36">
        <v>0.781</v>
      </c>
      <c r="AB48" s="29">
        <f t="shared" si="27"/>
        <v>-0.011451357466063329</v>
      </c>
      <c r="AC48" s="29">
        <f t="shared" si="28"/>
        <v>0</v>
      </c>
      <c r="AD48" s="29">
        <f t="shared" si="29"/>
        <v>-0.006771054925893651</v>
      </c>
      <c r="AE48" s="30">
        <f t="shared" si="30"/>
        <v>-0.01822241239195698</v>
      </c>
    </row>
    <row r="49" spans="1:31" ht="12.75">
      <c r="A49" s="1">
        <v>39568</v>
      </c>
      <c r="B49" s="2">
        <v>8.99</v>
      </c>
      <c r="C49" s="2">
        <v>38.74</v>
      </c>
      <c r="D49" s="2">
        <v>113.1</v>
      </c>
      <c r="F49" s="4">
        <f t="shared" si="0"/>
        <v>0.08182912154031285</v>
      </c>
      <c r="G49" s="4">
        <f t="shared" si="1"/>
        <v>0.06633636113404906</v>
      </c>
      <c r="H49" s="4">
        <f t="shared" si="2"/>
        <v>-0.005626868296113918</v>
      </c>
      <c r="J49" s="5">
        <f t="shared" si="3"/>
        <v>0.024548736462093854</v>
      </c>
      <c r="K49" s="5">
        <f t="shared" si="4"/>
        <v>0.019900908340214716</v>
      </c>
      <c r="L49" s="5">
        <f t="shared" si="5"/>
        <v>-0.002250747318445567</v>
      </c>
      <c r="M49" s="6">
        <f t="shared" si="6"/>
        <v>0.042198897483863004</v>
      </c>
      <c r="O49" s="35">
        <v>0.093</v>
      </c>
      <c r="P49" s="35">
        <v>0.09</v>
      </c>
      <c r="Q49" s="35">
        <f t="shared" si="21"/>
        <v>0.8170000000000001</v>
      </c>
      <c r="S49" s="24">
        <f t="shared" si="7"/>
        <v>0</v>
      </c>
      <c r="T49" s="24">
        <f t="shared" si="8"/>
        <v>0.010746490503715948</v>
      </c>
      <c r="U49" s="24">
        <f t="shared" si="9"/>
        <v>-0.004715315632143463</v>
      </c>
      <c r="V49" s="25">
        <f t="shared" si="10"/>
        <v>0.0060311748715724854</v>
      </c>
      <c r="X49" s="36">
        <v>0.145</v>
      </c>
      <c r="Y49" s="36">
        <v>0.032</v>
      </c>
      <c r="Z49" s="36">
        <v>0.823</v>
      </c>
      <c r="AB49" s="29">
        <f t="shared" si="27"/>
        <v>0</v>
      </c>
      <c r="AC49" s="29">
        <f t="shared" si="28"/>
        <v>0.014527663088356743</v>
      </c>
      <c r="AD49" s="29">
        <f t="shared" si="29"/>
        <v>-0.00439458413926497</v>
      </c>
      <c r="AE49" s="30">
        <f t="shared" si="30"/>
        <v>0.010133078949091774</v>
      </c>
    </row>
    <row r="50" spans="1:31" ht="12.75">
      <c r="A50" s="1">
        <v>39598</v>
      </c>
      <c r="B50" s="2">
        <v>8.99</v>
      </c>
      <c r="C50" s="2">
        <v>38.84</v>
      </c>
      <c r="D50" s="2">
        <v>111.77</v>
      </c>
      <c r="F50" s="4">
        <f t="shared" si="0"/>
        <v>0</v>
      </c>
      <c r="G50" s="4">
        <f t="shared" si="1"/>
        <v>0.0025813113061434745</v>
      </c>
      <c r="H50" s="4">
        <f t="shared" si="2"/>
        <v>-0.011759504862953074</v>
      </c>
      <c r="J50" s="5">
        <f t="shared" si="3"/>
        <v>0</v>
      </c>
      <c r="K50" s="5">
        <f t="shared" si="4"/>
        <v>0.0007743933918430423</v>
      </c>
      <c r="L50" s="5">
        <f t="shared" si="5"/>
        <v>-0.00470380194518123</v>
      </c>
      <c r="M50" s="6">
        <f t="shared" si="6"/>
        <v>-0.0039294085533381875</v>
      </c>
      <c r="O50" s="35">
        <v>0</v>
      </c>
      <c r="P50" s="35">
        <v>0.236</v>
      </c>
      <c r="Q50" s="35">
        <f t="shared" si="21"/>
        <v>0.764</v>
      </c>
      <c r="S50" s="24">
        <f t="shared" si="7"/>
        <v>0</v>
      </c>
      <c r="T50" s="24">
        <f t="shared" si="8"/>
        <v>0.0002323180175529127</v>
      </c>
      <c r="U50" s="24">
        <f t="shared" si="9"/>
        <v>-0.009607515473032662</v>
      </c>
      <c r="V50" s="25">
        <f t="shared" si="10"/>
        <v>-0.00937519745547975</v>
      </c>
      <c r="X50" s="36">
        <v>0.005</v>
      </c>
      <c r="Y50" s="36">
        <v>0.345</v>
      </c>
      <c r="Z50" s="36">
        <v>0.65</v>
      </c>
      <c r="AB50" s="29">
        <f t="shared" si="27"/>
        <v>0</v>
      </c>
      <c r="AC50" s="29">
        <f t="shared" si="28"/>
        <v>8.260196179659119E-05</v>
      </c>
      <c r="AD50" s="29">
        <f t="shared" si="29"/>
        <v>-0.009678072502210379</v>
      </c>
      <c r="AE50" s="30">
        <f t="shared" si="30"/>
        <v>-0.009595470540413787</v>
      </c>
    </row>
    <row r="51" spans="1:31" ht="12.75">
      <c r="A51" s="1">
        <v>39629</v>
      </c>
      <c r="B51" s="2">
        <v>8.19</v>
      </c>
      <c r="C51" s="2">
        <v>34.64</v>
      </c>
      <c r="D51" s="2">
        <v>110.86</v>
      </c>
      <c r="F51" s="4">
        <f t="shared" si="0"/>
        <v>-0.08898776418242504</v>
      </c>
      <c r="G51" s="4">
        <f t="shared" si="1"/>
        <v>-0.10813594232749746</v>
      </c>
      <c r="H51" s="4">
        <f t="shared" si="2"/>
        <v>-0.00814171960275567</v>
      </c>
      <c r="J51" s="5">
        <f t="shared" si="3"/>
        <v>-0.02669632925472751</v>
      </c>
      <c r="K51" s="5">
        <f t="shared" si="4"/>
        <v>-0.03244078269824924</v>
      </c>
      <c r="L51" s="5">
        <f t="shared" si="5"/>
        <v>-0.0032566878411022684</v>
      </c>
      <c r="M51" s="6">
        <f t="shared" si="6"/>
        <v>-0.06239379979407901</v>
      </c>
      <c r="O51" s="35">
        <v>0</v>
      </c>
      <c r="P51" s="35">
        <v>0</v>
      </c>
      <c r="Q51" s="35">
        <f t="shared" si="21"/>
        <v>1</v>
      </c>
      <c r="S51" s="24">
        <f t="shared" si="7"/>
        <v>0</v>
      </c>
      <c r="T51" s="24">
        <f t="shared" si="8"/>
        <v>-0.0255200823892894</v>
      </c>
      <c r="U51" s="24">
        <f t="shared" si="9"/>
        <v>-0.006220273776505332</v>
      </c>
      <c r="V51" s="25">
        <f t="shared" si="10"/>
        <v>-0.03174035616579473</v>
      </c>
      <c r="X51" s="36">
        <v>0.026</v>
      </c>
      <c r="Y51" s="36">
        <v>0</v>
      </c>
      <c r="Z51" s="36">
        <v>0.974</v>
      </c>
      <c r="AB51" s="29">
        <f t="shared" si="27"/>
        <v>-0.00044493882091212525</v>
      </c>
      <c r="AC51" s="29">
        <f t="shared" si="28"/>
        <v>-0.03730690010298662</v>
      </c>
      <c r="AD51" s="29">
        <f t="shared" si="29"/>
        <v>-0.005292117741791186</v>
      </c>
      <c r="AE51" s="30">
        <f t="shared" si="30"/>
        <v>-0.04304395666568993</v>
      </c>
    </row>
    <row r="52" spans="1:31" ht="12.75">
      <c r="A52" s="1">
        <v>39660</v>
      </c>
      <c r="B52" s="2">
        <v>8.21</v>
      </c>
      <c r="C52" s="2">
        <v>35</v>
      </c>
      <c r="D52" s="2">
        <v>112.6</v>
      </c>
      <c r="F52" s="4">
        <f t="shared" si="0"/>
        <v>0.0024420024420026554</v>
      </c>
      <c r="G52" s="4">
        <f t="shared" si="1"/>
        <v>0.010392609699769073</v>
      </c>
      <c r="H52" s="4">
        <f t="shared" si="2"/>
        <v>0.01569547176619146</v>
      </c>
      <c r="J52" s="5">
        <f t="shared" si="3"/>
        <v>0.0007326007326007966</v>
      </c>
      <c r="K52" s="5">
        <f t="shared" si="4"/>
        <v>0.003117782909930722</v>
      </c>
      <c r="L52" s="5">
        <f t="shared" si="5"/>
        <v>0.006278188706476584</v>
      </c>
      <c r="M52" s="6">
        <f t="shared" si="6"/>
        <v>0.010128572349008103</v>
      </c>
      <c r="O52" s="35">
        <v>0</v>
      </c>
      <c r="P52" s="35">
        <v>0.083</v>
      </c>
      <c r="Q52" s="35">
        <f t="shared" si="21"/>
        <v>0.917</v>
      </c>
      <c r="S52" s="24">
        <f t="shared" si="7"/>
        <v>0</v>
      </c>
      <c r="T52" s="24">
        <f t="shared" si="8"/>
        <v>0</v>
      </c>
      <c r="U52" s="24">
        <f t="shared" si="9"/>
        <v>0.01569547176619146</v>
      </c>
      <c r="V52" s="25">
        <f t="shared" si="10"/>
        <v>0.01569547176619146</v>
      </c>
      <c r="X52" s="36">
        <v>0</v>
      </c>
      <c r="Y52" s="36">
        <v>0.135</v>
      </c>
      <c r="Z52" s="36">
        <v>0.865</v>
      </c>
      <c r="AB52" s="29">
        <f t="shared" si="27"/>
        <v>6.349206349206903E-05</v>
      </c>
      <c r="AC52" s="29">
        <f t="shared" si="28"/>
        <v>0</v>
      </c>
      <c r="AD52" s="29">
        <f t="shared" si="29"/>
        <v>0.015287389500270481</v>
      </c>
      <c r="AE52" s="30">
        <f t="shared" si="30"/>
        <v>0.01535088156376255</v>
      </c>
    </row>
    <row r="53" spans="1:31" ht="12.75">
      <c r="A53" s="1">
        <v>39689</v>
      </c>
      <c r="B53" s="2">
        <v>8.76</v>
      </c>
      <c r="C53" s="2">
        <v>34.85</v>
      </c>
      <c r="D53" s="2">
        <v>113.67</v>
      </c>
      <c r="F53" s="4">
        <f t="shared" si="0"/>
        <v>0.06699147381242376</v>
      </c>
      <c r="G53" s="4">
        <f t="shared" si="1"/>
        <v>-0.004285714285714226</v>
      </c>
      <c r="H53" s="4">
        <f t="shared" si="2"/>
        <v>0.00950266429840152</v>
      </c>
      <c r="J53" s="5">
        <f t="shared" si="3"/>
        <v>0.020097442143727128</v>
      </c>
      <c r="K53" s="5">
        <f t="shared" si="4"/>
        <v>-0.0012857142857142679</v>
      </c>
      <c r="L53" s="5">
        <f t="shared" si="5"/>
        <v>0.003801065719360608</v>
      </c>
      <c r="M53" s="6">
        <f t="shared" si="6"/>
        <v>0.022612793577373468</v>
      </c>
      <c r="O53" s="35">
        <v>0</v>
      </c>
      <c r="P53" s="35">
        <v>0</v>
      </c>
      <c r="Q53" s="35">
        <f t="shared" si="21"/>
        <v>1</v>
      </c>
      <c r="S53" s="24">
        <f t="shared" si="7"/>
        <v>0</v>
      </c>
      <c r="T53" s="24">
        <f t="shared" si="8"/>
        <v>-0.00035571428571428077</v>
      </c>
      <c r="U53" s="24">
        <f t="shared" si="9"/>
        <v>0.008713943161634194</v>
      </c>
      <c r="V53" s="25">
        <f t="shared" si="10"/>
        <v>0.008358228875919914</v>
      </c>
      <c r="X53" s="36">
        <v>0</v>
      </c>
      <c r="Y53" s="36">
        <v>0.047</v>
      </c>
      <c r="Z53" s="36">
        <v>0.953</v>
      </c>
      <c r="AB53" s="29">
        <f t="shared" si="27"/>
        <v>0</v>
      </c>
      <c r="AC53" s="29">
        <f t="shared" si="28"/>
        <v>-0.0005785714285714206</v>
      </c>
      <c r="AD53" s="29">
        <f t="shared" si="29"/>
        <v>0.008219804618117315</v>
      </c>
      <c r="AE53" s="30">
        <f t="shared" si="30"/>
        <v>0.0076412331895458945</v>
      </c>
    </row>
    <row r="54" spans="1:31" ht="12.75">
      <c r="A54" s="1">
        <v>39721</v>
      </c>
      <c r="B54" s="2">
        <v>8.095</v>
      </c>
      <c r="C54" s="2">
        <v>31.66</v>
      </c>
      <c r="D54" s="2">
        <v>115.09</v>
      </c>
      <c r="F54" s="4">
        <f t="shared" si="0"/>
        <v>-0.0759132420091323</v>
      </c>
      <c r="G54" s="4">
        <f t="shared" si="1"/>
        <v>-0.09153515064562412</v>
      </c>
      <c r="H54" s="4">
        <f t="shared" si="2"/>
        <v>0.012492302278525491</v>
      </c>
      <c r="J54" s="5">
        <f t="shared" si="3"/>
        <v>-0.022773972602739688</v>
      </c>
      <c r="K54" s="5">
        <f t="shared" si="4"/>
        <v>-0.027460545193687236</v>
      </c>
      <c r="L54" s="5">
        <f t="shared" si="5"/>
        <v>0.004996920911410197</v>
      </c>
      <c r="M54" s="6">
        <f t="shared" si="6"/>
        <v>-0.045237596885016725</v>
      </c>
      <c r="O54" s="35">
        <v>0.107</v>
      </c>
      <c r="P54" s="35">
        <v>0.015</v>
      </c>
      <c r="Q54" s="35">
        <f t="shared" si="21"/>
        <v>0.878</v>
      </c>
      <c r="S54" s="24">
        <f t="shared" si="7"/>
        <v>0</v>
      </c>
      <c r="T54" s="24">
        <f t="shared" si="8"/>
        <v>0</v>
      </c>
      <c r="U54" s="24">
        <f t="shared" si="9"/>
        <v>0.012492302278525491</v>
      </c>
      <c r="V54" s="25">
        <f t="shared" si="10"/>
        <v>0.012492302278525491</v>
      </c>
      <c r="X54" s="36">
        <v>0.142</v>
      </c>
      <c r="Y54" s="36">
        <v>0.029</v>
      </c>
      <c r="Z54" s="36">
        <v>0.829</v>
      </c>
      <c r="AB54" s="29">
        <f t="shared" si="27"/>
        <v>0</v>
      </c>
      <c r="AC54" s="29">
        <f t="shared" si="28"/>
        <v>-0.004302152080344334</v>
      </c>
      <c r="AD54" s="29">
        <f t="shared" si="29"/>
        <v>0.011905164071434793</v>
      </c>
      <c r="AE54" s="30">
        <f t="shared" si="30"/>
        <v>0.0076030119910904595</v>
      </c>
    </row>
    <row r="55" spans="1:31" ht="12.75">
      <c r="A55" s="1">
        <v>39752</v>
      </c>
      <c r="B55" s="2">
        <v>7.565</v>
      </c>
      <c r="C55" s="2">
        <v>25.84</v>
      </c>
      <c r="D55" s="2">
        <v>117.44</v>
      </c>
      <c r="F55" s="4">
        <f t="shared" si="0"/>
        <v>-0.06547251389746755</v>
      </c>
      <c r="G55" s="4">
        <f t="shared" si="1"/>
        <v>-0.18382817435249532</v>
      </c>
      <c r="H55" s="4">
        <f t="shared" si="2"/>
        <v>0.02041880267616647</v>
      </c>
      <c r="J55" s="5">
        <f t="shared" si="3"/>
        <v>-0.019641754169240265</v>
      </c>
      <c r="K55" s="5">
        <f t="shared" si="4"/>
        <v>-0.055148452305748594</v>
      </c>
      <c r="L55" s="5">
        <f t="shared" si="5"/>
        <v>0.008167521070466588</v>
      </c>
      <c r="M55" s="6">
        <f t="shared" si="6"/>
        <v>-0.06662268540452226</v>
      </c>
      <c r="O55" s="35">
        <v>0</v>
      </c>
      <c r="P55" s="35">
        <v>0</v>
      </c>
      <c r="Q55" s="35">
        <f t="shared" si="21"/>
        <v>1</v>
      </c>
      <c r="S55" s="24">
        <f t="shared" si="7"/>
        <v>-0.007005558987029028</v>
      </c>
      <c r="T55" s="24">
        <f t="shared" si="8"/>
        <v>-0.0027574226152874298</v>
      </c>
      <c r="U55" s="24">
        <f t="shared" si="9"/>
        <v>0.01792770874967416</v>
      </c>
      <c r="V55" s="25">
        <f t="shared" si="10"/>
        <v>0.008164727147357703</v>
      </c>
      <c r="X55" s="36">
        <v>0</v>
      </c>
      <c r="Y55" s="36">
        <v>0</v>
      </c>
      <c r="Z55" s="36">
        <v>1</v>
      </c>
      <c r="AB55" s="29">
        <f t="shared" si="27"/>
        <v>-0.009297096973440392</v>
      </c>
      <c r="AC55" s="29">
        <f t="shared" si="28"/>
        <v>-0.005331017056222365</v>
      </c>
      <c r="AD55" s="29">
        <f t="shared" si="29"/>
        <v>0.016927187418542003</v>
      </c>
      <c r="AE55" s="30">
        <f t="shared" si="30"/>
        <v>0.002299073388879247</v>
      </c>
    </row>
    <row r="56" spans="1:31" ht="12.75">
      <c r="A56" s="1">
        <v>39780</v>
      </c>
      <c r="B56" s="2">
        <v>6.965</v>
      </c>
      <c r="C56" s="2">
        <v>24.22</v>
      </c>
      <c r="D56" s="2">
        <v>119.4</v>
      </c>
      <c r="F56" s="4">
        <f t="shared" si="0"/>
        <v>-0.07931262392597493</v>
      </c>
      <c r="G56" s="4">
        <f t="shared" si="1"/>
        <v>-0.06269349845201244</v>
      </c>
      <c r="H56" s="4">
        <f t="shared" si="2"/>
        <v>0.01668937329700282</v>
      </c>
      <c r="J56" s="5">
        <f t="shared" si="3"/>
        <v>-0.02379378717779248</v>
      </c>
      <c r="K56" s="5">
        <f t="shared" si="4"/>
        <v>-0.018808049535603732</v>
      </c>
      <c r="L56" s="5">
        <f t="shared" si="5"/>
        <v>0.006675749318801128</v>
      </c>
      <c r="M56" s="6">
        <f t="shared" si="6"/>
        <v>-0.03592608739459508</v>
      </c>
      <c r="O56" s="35">
        <v>0</v>
      </c>
      <c r="P56" s="35">
        <v>0</v>
      </c>
      <c r="Q56" s="35">
        <f t="shared" si="21"/>
        <v>1</v>
      </c>
      <c r="S56" s="24">
        <f t="shared" si="7"/>
        <v>0</v>
      </c>
      <c r="T56" s="24">
        <f t="shared" si="8"/>
        <v>0</v>
      </c>
      <c r="U56" s="24">
        <f t="shared" si="9"/>
        <v>0.01668937329700282</v>
      </c>
      <c r="V56" s="25">
        <f t="shared" si="10"/>
        <v>0.01668937329700282</v>
      </c>
      <c r="X56" s="36">
        <v>0</v>
      </c>
      <c r="Y56" s="36">
        <v>0</v>
      </c>
      <c r="Z56" s="36">
        <v>1</v>
      </c>
      <c r="AB56" s="29">
        <f t="shared" si="27"/>
        <v>0</v>
      </c>
      <c r="AC56" s="29">
        <f t="shared" si="28"/>
        <v>0</v>
      </c>
      <c r="AD56" s="29">
        <f t="shared" si="29"/>
        <v>0.01668937329700282</v>
      </c>
      <c r="AE56" s="30">
        <f t="shared" si="30"/>
        <v>0.01668937329700282</v>
      </c>
    </row>
    <row r="57" spans="1:31" ht="12.75">
      <c r="A57" s="1">
        <v>39812</v>
      </c>
      <c r="B57" s="2">
        <v>6.24</v>
      </c>
      <c r="C57" s="2">
        <v>24.49</v>
      </c>
      <c r="D57" s="2">
        <v>120.72</v>
      </c>
      <c r="F57" s="4">
        <f t="shared" si="0"/>
        <v>-0.10409188801148594</v>
      </c>
      <c r="G57" s="4">
        <f t="shared" si="1"/>
        <v>0.011147811725846335</v>
      </c>
      <c r="H57" s="4">
        <f t="shared" si="2"/>
        <v>0.011055276381909396</v>
      </c>
      <c r="J57" s="5">
        <f t="shared" si="3"/>
        <v>-0.031227566403445782</v>
      </c>
      <c r="K57" s="5">
        <f t="shared" si="4"/>
        <v>0.0033443435177539006</v>
      </c>
      <c r="L57" s="5">
        <f t="shared" si="5"/>
        <v>0.004422110552763758</v>
      </c>
      <c r="M57" s="6">
        <f t="shared" si="6"/>
        <v>-0.023461112332928122</v>
      </c>
      <c r="O57" s="35">
        <v>0</v>
      </c>
      <c r="P57" s="35">
        <v>0.043</v>
      </c>
      <c r="Q57" s="35">
        <f t="shared" si="21"/>
        <v>0.957</v>
      </c>
      <c r="S57" s="24">
        <f t="shared" si="7"/>
        <v>0</v>
      </c>
      <c r="T57" s="24">
        <f t="shared" si="8"/>
        <v>0</v>
      </c>
      <c r="U57" s="24">
        <f t="shared" si="9"/>
        <v>0.011055276381909396</v>
      </c>
      <c r="V57" s="25">
        <f t="shared" si="10"/>
        <v>0.011055276381909396</v>
      </c>
      <c r="X57" s="36">
        <v>0</v>
      </c>
      <c r="Y57" s="36">
        <v>0.075</v>
      </c>
      <c r="Z57" s="36">
        <v>0.925</v>
      </c>
      <c r="AB57" s="29">
        <f t="shared" si="27"/>
        <v>0</v>
      </c>
      <c r="AC57" s="29">
        <f t="shared" si="28"/>
        <v>0</v>
      </c>
      <c r="AD57" s="29">
        <f t="shared" si="29"/>
        <v>0.011055276381909396</v>
      </c>
      <c r="AE57" s="30">
        <f t="shared" si="30"/>
        <v>0.011055276381909396</v>
      </c>
    </row>
    <row r="58" spans="1:31" ht="12.75">
      <c r="A58" s="1">
        <v>39843</v>
      </c>
      <c r="B58" s="2">
        <v>6.5</v>
      </c>
      <c r="C58" s="2">
        <v>22.45</v>
      </c>
      <c r="D58" s="2">
        <v>121.05</v>
      </c>
      <c r="F58" s="4">
        <f t="shared" si="0"/>
        <v>0.04166666666666674</v>
      </c>
      <c r="G58" s="4">
        <f t="shared" si="1"/>
        <v>-0.08329930583911793</v>
      </c>
      <c r="H58" s="4">
        <f t="shared" si="2"/>
        <v>0.0027335984095426813</v>
      </c>
      <c r="J58" s="5">
        <f t="shared" si="3"/>
        <v>0.012500000000000022</v>
      </c>
      <c r="K58" s="5">
        <f t="shared" si="4"/>
        <v>-0.02498979175173538</v>
      </c>
      <c r="L58" s="5">
        <f t="shared" si="5"/>
        <v>0.0010934393638170725</v>
      </c>
      <c r="M58" s="6">
        <f t="shared" si="6"/>
        <v>-0.011396352387918286</v>
      </c>
      <c r="O58" s="35">
        <v>0.022</v>
      </c>
      <c r="P58" s="35">
        <v>0</v>
      </c>
      <c r="Q58" s="35">
        <f t="shared" si="21"/>
        <v>0.978</v>
      </c>
      <c r="S58" s="24">
        <f t="shared" si="7"/>
        <v>0</v>
      </c>
      <c r="T58" s="24">
        <f t="shared" si="8"/>
        <v>-0.003581870151082071</v>
      </c>
      <c r="U58" s="24">
        <f t="shared" si="9"/>
        <v>0.002616053677932346</v>
      </c>
      <c r="V58" s="25">
        <f t="shared" si="10"/>
        <v>-0.0009658164731497251</v>
      </c>
      <c r="X58" s="36">
        <v>0.068</v>
      </c>
      <c r="Y58" s="36">
        <v>0</v>
      </c>
      <c r="Z58" s="36">
        <v>0.932</v>
      </c>
      <c r="AB58" s="29">
        <f t="shared" si="27"/>
        <v>0</v>
      </c>
      <c r="AC58" s="29">
        <f t="shared" si="28"/>
        <v>-0.006247447937933845</v>
      </c>
      <c r="AD58" s="29">
        <f t="shared" si="29"/>
        <v>0.00252857852882698</v>
      </c>
      <c r="AE58" s="30">
        <f t="shared" si="30"/>
        <v>-0.003718869409106865</v>
      </c>
    </row>
    <row r="59" spans="1:31" ht="12.75">
      <c r="A59" s="1">
        <v>39871</v>
      </c>
      <c r="B59" s="2">
        <v>5.815</v>
      </c>
      <c r="C59" s="2">
        <v>19.88</v>
      </c>
      <c r="D59" s="2">
        <v>121.93</v>
      </c>
      <c r="F59" s="4">
        <f t="shared" si="0"/>
        <v>-0.1053846153846153</v>
      </c>
      <c r="G59" s="4">
        <f t="shared" si="1"/>
        <v>-0.1144766146993319</v>
      </c>
      <c r="H59" s="4">
        <f t="shared" si="2"/>
        <v>0.007269723254853533</v>
      </c>
      <c r="J59" s="5">
        <f t="shared" si="3"/>
        <v>-0.03161538461538459</v>
      </c>
      <c r="K59" s="5">
        <f t="shared" si="4"/>
        <v>-0.03434298440979957</v>
      </c>
      <c r="L59" s="5">
        <f t="shared" si="5"/>
        <v>0.002907889301941413</v>
      </c>
      <c r="M59" s="6">
        <f t="shared" si="6"/>
        <v>-0.06305047972324274</v>
      </c>
      <c r="O59" s="35">
        <v>0.06</v>
      </c>
      <c r="P59" s="35">
        <v>0</v>
      </c>
      <c r="Q59" s="35">
        <f t="shared" si="21"/>
        <v>0.94</v>
      </c>
      <c r="S59" s="24">
        <f t="shared" si="7"/>
        <v>-0.0023184615384615366</v>
      </c>
      <c r="T59" s="24">
        <f t="shared" si="8"/>
        <v>0</v>
      </c>
      <c r="U59" s="24">
        <f t="shared" si="9"/>
        <v>0.007109789343246755</v>
      </c>
      <c r="V59" s="25">
        <f t="shared" si="10"/>
        <v>0.004791327804785218</v>
      </c>
      <c r="X59" s="36">
        <v>0.099</v>
      </c>
      <c r="Y59" s="36">
        <v>0</v>
      </c>
      <c r="Z59" s="36">
        <v>0.901</v>
      </c>
      <c r="AB59" s="29">
        <f aca="true" t="shared" si="31" ref="AB59:AB70">+X58*F59</f>
        <v>-0.007166153846153841</v>
      </c>
      <c r="AC59" s="29">
        <f aca="true" t="shared" si="32" ref="AC59:AC70">+Y58*G59</f>
        <v>0</v>
      </c>
      <c r="AD59" s="29">
        <f aca="true" t="shared" si="33" ref="AD59:AD70">+Z58*H59</f>
        <v>0.006775382073523493</v>
      </c>
      <c r="AE59" s="30">
        <f aca="true" t="shared" si="34" ref="AE59:AE70">SUM(AB59:AD59)</f>
        <v>-0.0003907717726303484</v>
      </c>
    </row>
    <row r="60" spans="1:31" ht="12.75">
      <c r="A60" s="1">
        <v>39903</v>
      </c>
      <c r="B60" s="2">
        <v>6</v>
      </c>
      <c r="C60" s="2">
        <v>20.83</v>
      </c>
      <c r="D60" s="2">
        <v>123.17</v>
      </c>
      <c r="F60" s="4">
        <f t="shared" si="0"/>
        <v>0.03181427343078247</v>
      </c>
      <c r="G60" s="4">
        <f t="shared" si="1"/>
        <v>0.04778672032193154</v>
      </c>
      <c r="H60" s="4">
        <f t="shared" si="2"/>
        <v>0.010169769539899898</v>
      </c>
      <c r="J60" s="5">
        <f t="shared" si="3"/>
        <v>0.00954428202923474</v>
      </c>
      <c r="K60" s="5">
        <f t="shared" si="4"/>
        <v>0.014336016096579461</v>
      </c>
      <c r="L60" s="5">
        <f t="shared" si="5"/>
        <v>0.004067907815959959</v>
      </c>
      <c r="M60" s="6">
        <f t="shared" si="6"/>
        <v>0.02794820594177416</v>
      </c>
      <c r="O60" s="35">
        <v>0</v>
      </c>
      <c r="P60" s="35">
        <v>0.059</v>
      </c>
      <c r="Q60" s="35">
        <f t="shared" si="21"/>
        <v>0.9410000000000001</v>
      </c>
      <c r="S60" s="24">
        <f t="shared" si="7"/>
        <v>0.001908856405846948</v>
      </c>
      <c r="T60" s="24">
        <f t="shared" si="8"/>
        <v>0</v>
      </c>
      <c r="U60" s="24">
        <f t="shared" si="9"/>
        <v>0.009559583367505904</v>
      </c>
      <c r="V60" s="25">
        <f t="shared" si="10"/>
        <v>0.011468439773352853</v>
      </c>
      <c r="X60" s="36">
        <v>0</v>
      </c>
      <c r="Y60" s="36">
        <v>0.078</v>
      </c>
      <c r="Z60" s="36">
        <v>0.922</v>
      </c>
      <c r="AB60" s="29">
        <f t="shared" si="31"/>
        <v>0.0031496130696474648</v>
      </c>
      <c r="AC60" s="29">
        <f t="shared" si="32"/>
        <v>0</v>
      </c>
      <c r="AD60" s="29">
        <f t="shared" si="33"/>
        <v>0.009162962355449809</v>
      </c>
      <c r="AE60" s="30">
        <f t="shared" si="34"/>
        <v>0.012312575425097273</v>
      </c>
    </row>
    <row r="61" spans="1:31" ht="12.75">
      <c r="A61" s="1">
        <v>39933</v>
      </c>
      <c r="B61" s="2">
        <v>6.67</v>
      </c>
      <c r="C61" s="2">
        <v>24.31</v>
      </c>
      <c r="D61" s="2">
        <v>123.75</v>
      </c>
      <c r="F61" s="4">
        <f t="shared" si="0"/>
        <v>0.11166666666666658</v>
      </c>
      <c r="G61" s="4">
        <f t="shared" si="1"/>
        <v>0.16706673067690825</v>
      </c>
      <c r="H61" s="4">
        <f t="shared" si="2"/>
        <v>0.0047089388649832475</v>
      </c>
      <c r="J61" s="5">
        <f t="shared" si="3"/>
        <v>0.033499999999999974</v>
      </c>
      <c r="K61" s="5">
        <f t="shared" si="4"/>
        <v>0.05012001920307247</v>
      </c>
      <c r="L61" s="5">
        <f t="shared" si="5"/>
        <v>0.0018835755459932991</v>
      </c>
      <c r="M61" s="6">
        <f t="shared" si="6"/>
        <v>0.08550359474906574</v>
      </c>
      <c r="O61" s="35">
        <v>0.014</v>
      </c>
      <c r="P61" s="35">
        <v>0.04</v>
      </c>
      <c r="Q61" s="35">
        <f t="shared" si="21"/>
        <v>0.946</v>
      </c>
      <c r="S61" s="24">
        <f t="shared" si="7"/>
        <v>0</v>
      </c>
      <c r="T61" s="24">
        <f t="shared" si="8"/>
        <v>0.009856937109937586</v>
      </c>
      <c r="U61" s="24">
        <f t="shared" si="9"/>
        <v>0.004431111471949236</v>
      </c>
      <c r="V61" s="25">
        <f t="shared" si="10"/>
        <v>0.014288048581886823</v>
      </c>
      <c r="X61" s="36">
        <v>0.03</v>
      </c>
      <c r="Y61" s="36">
        <v>0.046</v>
      </c>
      <c r="Z61" s="36">
        <v>0.924</v>
      </c>
      <c r="AB61" s="29">
        <f t="shared" si="31"/>
        <v>0</v>
      </c>
      <c r="AC61" s="29">
        <f t="shared" si="32"/>
        <v>0.013031204992798842</v>
      </c>
      <c r="AD61" s="29">
        <f t="shared" si="33"/>
        <v>0.0043416416335145544</v>
      </c>
      <c r="AE61" s="30">
        <f t="shared" si="34"/>
        <v>0.017372846626313398</v>
      </c>
    </row>
    <row r="62" spans="1:31" ht="12.75">
      <c r="A62" s="1">
        <v>39962</v>
      </c>
      <c r="B62" s="2">
        <v>6.415</v>
      </c>
      <c r="C62" s="2">
        <v>25.38</v>
      </c>
      <c r="D62" s="2">
        <v>123.36</v>
      </c>
      <c r="F62" s="4">
        <f t="shared" si="0"/>
        <v>-0.03823088455772117</v>
      </c>
      <c r="G62" s="4">
        <f t="shared" si="1"/>
        <v>0.04401480872069108</v>
      </c>
      <c r="H62" s="4">
        <f t="shared" si="2"/>
        <v>-0.0031515151515151274</v>
      </c>
      <c r="J62" s="5">
        <f t="shared" si="3"/>
        <v>-0.01146926536731635</v>
      </c>
      <c r="K62" s="5">
        <f t="shared" si="4"/>
        <v>0.013204442616207323</v>
      </c>
      <c r="L62" s="5">
        <f t="shared" si="5"/>
        <v>-0.001260606060606051</v>
      </c>
      <c r="M62" s="6">
        <f t="shared" si="6"/>
        <v>0.00047457118828492196</v>
      </c>
      <c r="O62" s="35">
        <v>0.164</v>
      </c>
      <c r="P62" s="35">
        <v>0</v>
      </c>
      <c r="Q62" s="35">
        <f t="shared" si="21"/>
        <v>0.836</v>
      </c>
      <c r="S62" s="24">
        <f t="shared" si="7"/>
        <v>-0.0005352323838080964</v>
      </c>
      <c r="T62" s="24">
        <f t="shared" si="8"/>
        <v>0.0017605923488276433</v>
      </c>
      <c r="U62" s="24">
        <f t="shared" si="9"/>
        <v>-0.0029813333333333102</v>
      </c>
      <c r="V62" s="25">
        <f t="shared" si="10"/>
        <v>-0.0017559733683137633</v>
      </c>
      <c r="X62" s="36">
        <v>0.227</v>
      </c>
      <c r="Y62" s="36">
        <v>0</v>
      </c>
      <c r="Z62" s="36">
        <v>0.773</v>
      </c>
      <c r="AB62" s="29">
        <f t="shared" si="31"/>
        <v>-0.001146926536731635</v>
      </c>
      <c r="AC62" s="29">
        <f t="shared" si="32"/>
        <v>0.0020246812011517896</v>
      </c>
      <c r="AD62" s="29">
        <f t="shared" si="33"/>
        <v>-0.002911999999999978</v>
      </c>
      <c r="AE62" s="30">
        <f t="shared" si="34"/>
        <v>-0.002034245335579823</v>
      </c>
    </row>
    <row r="63" spans="1:31" ht="12.75">
      <c r="A63" s="1">
        <v>39994</v>
      </c>
      <c r="B63" s="2">
        <v>6.515</v>
      </c>
      <c r="C63" s="2">
        <v>24.88</v>
      </c>
      <c r="D63" s="2">
        <v>124.1</v>
      </c>
      <c r="F63" s="4">
        <f t="shared" si="0"/>
        <v>0.015588464536243185</v>
      </c>
      <c r="G63" s="4">
        <f t="shared" si="1"/>
        <v>-0.01970055161544526</v>
      </c>
      <c r="H63" s="4">
        <f t="shared" si="2"/>
        <v>0.0059987029831387595</v>
      </c>
      <c r="J63" s="5">
        <f t="shared" si="3"/>
        <v>0.004676539360872955</v>
      </c>
      <c r="K63" s="5">
        <f t="shared" si="4"/>
        <v>-0.005910165484633578</v>
      </c>
      <c r="L63" s="5">
        <f t="shared" si="5"/>
        <v>0.002399481193255504</v>
      </c>
      <c r="M63" s="6">
        <f t="shared" si="6"/>
        <v>0.0011658550694948807</v>
      </c>
      <c r="O63" s="35">
        <v>0.201</v>
      </c>
      <c r="P63" s="35">
        <v>0.035</v>
      </c>
      <c r="Q63" s="35">
        <f t="shared" si="21"/>
        <v>0.7639999999999999</v>
      </c>
      <c r="S63" s="24">
        <f t="shared" si="7"/>
        <v>0.0025565081839438826</v>
      </c>
      <c r="T63" s="24">
        <f t="shared" si="8"/>
        <v>0</v>
      </c>
      <c r="U63" s="24">
        <f t="shared" si="9"/>
        <v>0.005014915693904003</v>
      </c>
      <c r="V63" s="25">
        <f t="shared" si="10"/>
        <v>0.007571423877847885</v>
      </c>
      <c r="X63" s="36">
        <v>0.278</v>
      </c>
      <c r="Y63" s="36">
        <v>0.062</v>
      </c>
      <c r="Z63" s="36">
        <v>0.66</v>
      </c>
      <c r="AB63" s="29">
        <f t="shared" si="31"/>
        <v>0.0035385814497272032</v>
      </c>
      <c r="AC63" s="29">
        <f t="shared" si="32"/>
        <v>0</v>
      </c>
      <c r="AD63" s="29">
        <f t="shared" si="33"/>
        <v>0.004636997405966261</v>
      </c>
      <c r="AE63" s="30">
        <f t="shared" si="34"/>
        <v>0.008175578855693463</v>
      </c>
    </row>
    <row r="64" spans="1:31" ht="12.75">
      <c r="A64" s="1">
        <v>40025</v>
      </c>
      <c r="B64" s="2">
        <v>6.9475</v>
      </c>
      <c r="C64" s="2">
        <v>27.28</v>
      </c>
      <c r="D64" s="2">
        <v>125.49</v>
      </c>
      <c r="F64" s="4">
        <f t="shared" si="0"/>
        <v>0.0663852647735994</v>
      </c>
      <c r="G64" s="4">
        <f t="shared" si="1"/>
        <v>0.09646302250803873</v>
      </c>
      <c r="H64" s="4">
        <f t="shared" si="2"/>
        <v>0.011200644641418123</v>
      </c>
      <c r="J64" s="5">
        <f t="shared" si="3"/>
        <v>0.019915579432079823</v>
      </c>
      <c r="K64" s="5">
        <f t="shared" si="4"/>
        <v>0.02893890675241162</v>
      </c>
      <c r="L64" s="5">
        <f t="shared" si="5"/>
        <v>0.004480257856567249</v>
      </c>
      <c r="M64" s="6">
        <f t="shared" si="6"/>
        <v>0.05333474404105869</v>
      </c>
      <c r="O64" s="35">
        <v>0.051</v>
      </c>
      <c r="P64" s="35">
        <v>0</v>
      </c>
      <c r="Q64" s="35">
        <f t="shared" si="21"/>
        <v>0.949</v>
      </c>
      <c r="S64" s="24">
        <f t="shared" si="7"/>
        <v>0.013343438219493482</v>
      </c>
      <c r="T64" s="24">
        <f t="shared" si="8"/>
        <v>0.003376205787781356</v>
      </c>
      <c r="U64" s="24">
        <f t="shared" si="9"/>
        <v>0.008557292506043444</v>
      </c>
      <c r="V64" s="25">
        <f t="shared" si="10"/>
        <v>0.025276936513318284</v>
      </c>
      <c r="X64" s="36">
        <v>0.115</v>
      </c>
      <c r="Y64" s="36">
        <v>0</v>
      </c>
      <c r="Z64" s="36">
        <v>0.885</v>
      </c>
      <c r="AB64" s="29">
        <f t="shared" si="31"/>
        <v>0.018455103607060635</v>
      </c>
      <c r="AC64" s="29">
        <f t="shared" si="32"/>
        <v>0.005980707395498401</v>
      </c>
      <c r="AD64" s="29">
        <f t="shared" si="33"/>
        <v>0.007392425463335961</v>
      </c>
      <c r="AE64" s="30">
        <f t="shared" si="34"/>
        <v>0.031828236465895</v>
      </c>
    </row>
    <row r="65" spans="1:31" ht="12.75">
      <c r="A65" s="1">
        <v>40056</v>
      </c>
      <c r="B65" s="2">
        <v>7.0975</v>
      </c>
      <c r="C65" s="2">
        <v>28.65</v>
      </c>
      <c r="D65" s="2">
        <v>125.68</v>
      </c>
      <c r="F65" s="4">
        <f t="shared" si="0"/>
        <v>0.021590500179920813</v>
      </c>
      <c r="G65" s="4">
        <f t="shared" si="1"/>
        <v>0.05021994134897345</v>
      </c>
      <c r="H65" s="4">
        <f t="shared" si="2"/>
        <v>0.0015140648657263611</v>
      </c>
      <c r="J65" s="5">
        <f t="shared" si="3"/>
        <v>0.006477150053976244</v>
      </c>
      <c r="K65" s="5">
        <f t="shared" si="4"/>
        <v>0.015065982404692035</v>
      </c>
      <c r="L65" s="5">
        <f t="shared" si="5"/>
        <v>0.0006056259462905444</v>
      </c>
      <c r="M65" s="6">
        <f t="shared" si="6"/>
        <v>0.022148758404958824</v>
      </c>
      <c r="O65" s="35">
        <v>0.129</v>
      </c>
      <c r="P65" s="35">
        <v>0</v>
      </c>
      <c r="Q65" s="35">
        <f t="shared" si="21"/>
        <v>0.871</v>
      </c>
      <c r="S65" s="24">
        <f t="shared" si="7"/>
        <v>0.0011011155091759613</v>
      </c>
      <c r="T65" s="24">
        <f t="shared" si="8"/>
        <v>0</v>
      </c>
      <c r="U65" s="24">
        <f t="shared" si="9"/>
        <v>0.0014368475575743166</v>
      </c>
      <c r="V65" s="25">
        <f t="shared" si="10"/>
        <v>0.002537963066750278</v>
      </c>
      <c r="X65" s="36">
        <v>0.169</v>
      </c>
      <c r="Y65" s="36">
        <v>0</v>
      </c>
      <c r="Z65" s="36">
        <v>0.831</v>
      </c>
      <c r="AB65" s="29">
        <f t="shared" si="31"/>
        <v>0.0024829075206908935</v>
      </c>
      <c r="AC65" s="29">
        <f t="shared" si="32"/>
        <v>0</v>
      </c>
      <c r="AD65" s="29">
        <f t="shared" si="33"/>
        <v>0.0013399474061678296</v>
      </c>
      <c r="AE65" s="30">
        <f t="shared" si="34"/>
        <v>0.003822854926858723</v>
      </c>
    </row>
    <row r="66" spans="1:31" ht="12.75">
      <c r="A66" s="1">
        <v>40086</v>
      </c>
      <c r="B66" s="2">
        <v>7.1575</v>
      </c>
      <c r="C66" s="2">
        <v>29.67</v>
      </c>
      <c r="D66" s="2">
        <v>126.44</v>
      </c>
      <c r="F66" s="4">
        <f t="shared" si="0"/>
        <v>0.00845368087354692</v>
      </c>
      <c r="G66" s="4">
        <f t="shared" si="1"/>
        <v>0.03560209424083771</v>
      </c>
      <c r="H66" s="4">
        <f t="shared" si="2"/>
        <v>0.006047103755569605</v>
      </c>
      <c r="J66" s="5">
        <f t="shared" si="3"/>
        <v>0.002536104262064076</v>
      </c>
      <c r="K66" s="5">
        <f t="shared" si="4"/>
        <v>0.010680628272251313</v>
      </c>
      <c r="L66" s="5">
        <f t="shared" si="5"/>
        <v>0.0024188415022278423</v>
      </c>
      <c r="M66" s="6">
        <f t="shared" si="6"/>
        <v>0.015635574036543233</v>
      </c>
      <c r="O66" s="35">
        <v>0.47</v>
      </c>
      <c r="P66" s="35">
        <v>0</v>
      </c>
      <c r="Q66" s="35">
        <f t="shared" si="21"/>
        <v>0.53</v>
      </c>
      <c r="S66" s="24">
        <f t="shared" si="7"/>
        <v>0.0010905248326875529</v>
      </c>
      <c r="T66" s="24">
        <f t="shared" si="8"/>
        <v>0</v>
      </c>
      <c r="U66" s="24">
        <f t="shared" si="9"/>
        <v>0.005267027371101126</v>
      </c>
      <c r="V66" s="25">
        <f t="shared" si="10"/>
        <v>0.006357552203788679</v>
      </c>
      <c r="X66" s="36">
        <v>0.61</v>
      </c>
      <c r="Y66" s="36">
        <v>0.015</v>
      </c>
      <c r="Z66" s="36">
        <v>0.375</v>
      </c>
      <c r="AB66" s="29">
        <f t="shared" si="31"/>
        <v>0.0014286720676294296</v>
      </c>
      <c r="AC66" s="29">
        <f t="shared" si="32"/>
        <v>0</v>
      </c>
      <c r="AD66" s="29">
        <f t="shared" si="33"/>
        <v>0.005025143220878342</v>
      </c>
      <c r="AE66" s="30">
        <f t="shared" si="34"/>
        <v>0.006453815288507771</v>
      </c>
    </row>
    <row r="67" spans="1:31" ht="12.75">
      <c r="A67" s="1">
        <v>40116</v>
      </c>
      <c r="B67" s="2">
        <v>7.08</v>
      </c>
      <c r="C67" s="2">
        <v>27.57</v>
      </c>
      <c r="D67" s="2">
        <v>126.86</v>
      </c>
      <c r="F67" s="4">
        <f t="shared" si="0"/>
        <v>-0.010827803003842118</v>
      </c>
      <c r="G67" s="4">
        <f t="shared" si="1"/>
        <v>-0.07077856420626905</v>
      </c>
      <c r="H67" s="4">
        <f t="shared" si="2"/>
        <v>0.0033217336285986665</v>
      </c>
      <c r="J67" s="5">
        <f t="shared" si="3"/>
        <v>-0.0032483409011526353</v>
      </c>
      <c r="K67" s="5">
        <f t="shared" si="4"/>
        <v>-0.021233569261880712</v>
      </c>
      <c r="L67" s="5">
        <f t="shared" si="5"/>
        <v>0.0013286934514394667</v>
      </c>
      <c r="M67" s="6">
        <f t="shared" si="6"/>
        <v>-0.02315321671159388</v>
      </c>
      <c r="O67" s="35">
        <v>0.536</v>
      </c>
      <c r="P67" s="35">
        <v>0.058</v>
      </c>
      <c r="Q67" s="35">
        <f t="shared" si="21"/>
        <v>0.40599999999999997</v>
      </c>
      <c r="S67" s="24">
        <f t="shared" si="7"/>
        <v>-0.005089067411805795</v>
      </c>
      <c r="T67" s="24">
        <f t="shared" si="8"/>
        <v>0</v>
      </c>
      <c r="U67" s="24">
        <f t="shared" si="9"/>
        <v>0.0017605188231572934</v>
      </c>
      <c r="V67" s="25">
        <f t="shared" si="10"/>
        <v>-0.003328548588648502</v>
      </c>
      <c r="X67" s="36">
        <v>0.514</v>
      </c>
      <c r="Y67" s="36">
        <v>0.145</v>
      </c>
      <c r="Z67" s="36">
        <v>0.341</v>
      </c>
      <c r="AB67" s="29">
        <f t="shared" si="31"/>
        <v>-0.006604959832343692</v>
      </c>
      <c r="AC67" s="29">
        <f t="shared" si="32"/>
        <v>-0.0010616784630940357</v>
      </c>
      <c r="AD67" s="29">
        <f t="shared" si="33"/>
        <v>0.0012456501107245</v>
      </c>
      <c r="AE67" s="30">
        <f t="shared" si="34"/>
        <v>-0.006420988184713228</v>
      </c>
    </row>
    <row r="68" spans="1:31" ht="12.75">
      <c r="A68" s="1">
        <v>40147</v>
      </c>
      <c r="B68" s="2">
        <v>7.245</v>
      </c>
      <c r="C68" s="2">
        <v>28.15</v>
      </c>
      <c r="D68" s="2">
        <v>127.43</v>
      </c>
      <c r="F68" s="4">
        <f t="shared" si="0"/>
        <v>0.02330508474576276</v>
      </c>
      <c r="G68" s="4">
        <f t="shared" si="1"/>
        <v>0.02103735944867613</v>
      </c>
      <c r="H68" s="4">
        <f t="shared" si="2"/>
        <v>0.004493142046350318</v>
      </c>
      <c r="J68" s="5">
        <f t="shared" si="3"/>
        <v>0.006991525423728828</v>
      </c>
      <c r="K68" s="5">
        <f t="shared" si="4"/>
        <v>0.006311207834602838</v>
      </c>
      <c r="L68" s="5">
        <f t="shared" si="5"/>
        <v>0.0017972568185401273</v>
      </c>
      <c r="M68" s="6">
        <f t="shared" si="6"/>
        <v>0.015099990076871793</v>
      </c>
      <c r="O68" s="35">
        <v>0.476</v>
      </c>
      <c r="P68" s="35">
        <v>0</v>
      </c>
      <c r="Q68" s="35">
        <f t="shared" si="21"/>
        <v>0.524</v>
      </c>
      <c r="S68" s="24">
        <f t="shared" si="7"/>
        <v>0.01249152542372884</v>
      </c>
      <c r="T68" s="24">
        <f t="shared" si="8"/>
        <v>0.0012201668480232156</v>
      </c>
      <c r="U68" s="24">
        <f t="shared" si="9"/>
        <v>0.001824215670818229</v>
      </c>
      <c r="V68" s="25">
        <f t="shared" si="10"/>
        <v>0.015535907942570286</v>
      </c>
      <c r="X68" s="36">
        <v>0.487</v>
      </c>
      <c r="Y68" s="36">
        <v>0.066</v>
      </c>
      <c r="Z68" s="36">
        <v>0.447</v>
      </c>
      <c r="AB68" s="29">
        <f t="shared" si="31"/>
        <v>0.011978813559322059</v>
      </c>
      <c r="AC68" s="29">
        <f t="shared" si="32"/>
        <v>0.0030504171200580387</v>
      </c>
      <c r="AD68" s="29">
        <f t="shared" si="33"/>
        <v>0.0015321614378054585</v>
      </c>
      <c r="AE68" s="30">
        <f t="shared" si="34"/>
        <v>0.016561392117185558</v>
      </c>
    </row>
    <row r="69" spans="1:31" ht="12.75">
      <c r="A69" s="1">
        <v>40177</v>
      </c>
      <c r="B69" s="2">
        <v>7.845</v>
      </c>
      <c r="C69" s="2">
        <v>29.86</v>
      </c>
      <c r="D69" s="2">
        <v>126.83</v>
      </c>
      <c r="F69" s="4">
        <f t="shared" si="0"/>
        <v>0.0828157349896479</v>
      </c>
      <c r="G69" s="4">
        <f t="shared" si="1"/>
        <v>0.0607460035523979</v>
      </c>
      <c r="H69" s="4">
        <f t="shared" si="2"/>
        <v>-0.004708467393863325</v>
      </c>
      <c r="J69" s="5">
        <f t="shared" si="3"/>
        <v>0.024844720496894367</v>
      </c>
      <c r="K69" s="5">
        <f t="shared" si="4"/>
        <v>0.01822380106571937</v>
      </c>
      <c r="L69" s="5">
        <f t="shared" si="5"/>
        <v>-0.00188338695754533</v>
      </c>
      <c r="M69" s="6">
        <f t="shared" si="6"/>
        <v>0.0411851346050684</v>
      </c>
      <c r="O69" s="35">
        <v>0.035</v>
      </c>
      <c r="P69" s="35">
        <v>0.33</v>
      </c>
      <c r="Q69" s="35">
        <f t="shared" si="21"/>
        <v>0.635</v>
      </c>
      <c r="S69" s="24">
        <f t="shared" si="7"/>
        <v>0.03942028985507239</v>
      </c>
      <c r="T69" s="24">
        <f t="shared" si="8"/>
        <v>0</v>
      </c>
      <c r="U69" s="24">
        <f t="shared" si="9"/>
        <v>-0.0024672369143843823</v>
      </c>
      <c r="V69" s="25">
        <f t="shared" si="10"/>
        <v>0.03695305294068801</v>
      </c>
      <c r="X69" s="36">
        <v>0.108</v>
      </c>
      <c r="Y69" s="36">
        <v>0.309</v>
      </c>
      <c r="Z69" s="36">
        <v>0.583</v>
      </c>
      <c r="AB69" s="29">
        <f t="shared" si="31"/>
        <v>0.04033126293995852</v>
      </c>
      <c r="AC69" s="29">
        <f t="shared" si="32"/>
        <v>0.004009236234458261</v>
      </c>
      <c r="AD69" s="29">
        <f t="shared" si="33"/>
        <v>-0.0021046849250569064</v>
      </c>
      <c r="AE69" s="30">
        <f t="shared" si="34"/>
        <v>0.04223581424935987</v>
      </c>
    </row>
    <row r="70" spans="1:31" ht="12.75">
      <c r="A70" s="1">
        <v>40207</v>
      </c>
      <c r="B70" s="2">
        <v>7.81</v>
      </c>
      <c r="C70" s="2">
        <v>27.88</v>
      </c>
      <c r="D70" s="2">
        <v>127.1</v>
      </c>
      <c r="F70" s="4">
        <f aca="true" t="shared" si="35" ref="F70:F98">+B70/B69-1</f>
        <v>-0.004461440407903194</v>
      </c>
      <c r="G70" s="4">
        <f aca="true" t="shared" si="36" ref="G70:G98">+C70/C69-1</f>
        <v>-0.06630944407233763</v>
      </c>
      <c r="H70" s="4">
        <f aca="true" t="shared" si="37" ref="H70:H98">+D70/D69-1</f>
        <v>0.002128833872112157</v>
      </c>
      <c r="J70" s="5">
        <f t="shared" si="3"/>
        <v>-0.0013384321223709583</v>
      </c>
      <c r="K70" s="5">
        <f t="shared" si="4"/>
        <v>-0.019892833221701288</v>
      </c>
      <c r="L70" s="5">
        <f t="shared" si="5"/>
        <v>0.0008515335488448628</v>
      </c>
      <c r="M70" s="6">
        <f t="shared" si="6"/>
        <v>-0.020379731795227382</v>
      </c>
      <c r="O70" s="35">
        <v>0.149</v>
      </c>
      <c r="P70" s="35">
        <v>0.101</v>
      </c>
      <c r="Q70" s="35">
        <f t="shared" si="21"/>
        <v>0.75</v>
      </c>
      <c r="S70" s="24">
        <f t="shared" si="7"/>
        <v>-0.00015615041427661182</v>
      </c>
      <c r="T70" s="24">
        <f t="shared" si="8"/>
        <v>-0.02188211654387142</v>
      </c>
      <c r="U70" s="24">
        <f t="shared" si="9"/>
        <v>0.0013518095087912197</v>
      </c>
      <c r="V70" s="25">
        <f t="shared" si="10"/>
        <v>-0.02068645744935681</v>
      </c>
      <c r="X70" s="36">
        <v>0.2</v>
      </c>
      <c r="Y70" s="36">
        <v>0.116</v>
      </c>
      <c r="Z70" s="36">
        <v>0.684</v>
      </c>
      <c r="AB70" s="29">
        <f t="shared" si="31"/>
        <v>-0.000481835564053545</v>
      </c>
      <c r="AC70" s="29">
        <f t="shared" si="32"/>
        <v>-0.020489618218352327</v>
      </c>
      <c r="AD70" s="29">
        <f t="shared" si="33"/>
        <v>0.0012411101474413874</v>
      </c>
      <c r="AE70" s="30">
        <f t="shared" si="34"/>
        <v>-0.01973034363496448</v>
      </c>
    </row>
    <row r="71" spans="1:31" ht="12.75">
      <c r="A71" s="1">
        <v>40235</v>
      </c>
      <c r="B71" s="2">
        <v>8.055</v>
      </c>
      <c r="C71" s="2">
        <v>27.46</v>
      </c>
      <c r="D71" s="2">
        <v>128.55</v>
      </c>
      <c r="F71" s="4">
        <f t="shared" si="35"/>
        <v>0.03137003841229191</v>
      </c>
      <c r="G71" s="4">
        <f t="shared" si="36"/>
        <v>-0.01506456241032994</v>
      </c>
      <c r="H71" s="4">
        <f t="shared" si="37"/>
        <v>0.011408339889850572</v>
      </c>
      <c r="J71" s="5">
        <f aca="true" t="shared" si="38" ref="J71:J105">J$2*F71</f>
        <v>0.009411011523687573</v>
      </c>
      <c r="K71" s="5">
        <f aca="true" t="shared" si="39" ref="K71:K105">K$2*G71</f>
        <v>-0.004519368723098982</v>
      </c>
      <c r="L71" s="5">
        <f aca="true" t="shared" si="40" ref="L71:L105">L$2*H71</f>
        <v>0.004563335955940229</v>
      </c>
      <c r="M71" s="6">
        <f aca="true" t="shared" si="41" ref="M71:M98">SUM(J71:L71)</f>
        <v>0.00945497875652882</v>
      </c>
      <c r="O71" s="35">
        <v>0.386</v>
      </c>
      <c r="P71" s="35">
        <v>0</v>
      </c>
      <c r="Q71" s="35">
        <f t="shared" si="21"/>
        <v>0.614</v>
      </c>
      <c r="S71" s="24">
        <f aca="true" t="shared" si="42" ref="S71:S98">+O70*F71</f>
        <v>0.004674135723431495</v>
      </c>
      <c r="T71" s="24">
        <f aca="true" t="shared" si="43" ref="T71:T98">+P70*G71</f>
        <v>-0.001521520803443324</v>
      </c>
      <c r="U71" s="24">
        <f aca="true" t="shared" si="44" ref="U71:U98">+Q70*H71</f>
        <v>0.008556254917387929</v>
      </c>
      <c r="V71" s="25">
        <f aca="true" t="shared" si="45" ref="V71:V98">SUM(S71:U71)</f>
        <v>0.0117088698373761</v>
      </c>
      <c r="X71" s="36">
        <v>0.514</v>
      </c>
      <c r="Y71" s="36">
        <v>0</v>
      </c>
      <c r="Z71" s="36">
        <v>0.486</v>
      </c>
      <c r="AB71" s="29">
        <f aca="true" t="shared" si="46" ref="AB71:AB82">+X70*F71</f>
        <v>0.006274007682458383</v>
      </c>
      <c r="AC71" s="29">
        <f aca="true" t="shared" si="47" ref="AC71:AC82">+Y70*G71</f>
        <v>-0.0017474892395982732</v>
      </c>
      <c r="AD71" s="29">
        <f aca="true" t="shared" si="48" ref="AD71:AD82">+Z70*H71</f>
        <v>0.007803304484657792</v>
      </c>
      <c r="AE71" s="30">
        <f aca="true" t="shared" si="49" ref="AE71:AE82">SUM(AB71:AD71)</f>
        <v>0.012329822927517902</v>
      </c>
    </row>
    <row r="72" spans="1:31" ht="12.75">
      <c r="A72" s="1">
        <v>40268</v>
      </c>
      <c r="B72" s="2">
        <v>8.6425</v>
      </c>
      <c r="C72" s="2">
        <v>29.37</v>
      </c>
      <c r="D72" s="2">
        <v>129.32</v>
      </c>
      <c r="F72" s="4">
        <f t="shared" si="35"/>
        <v>0.0729360645561763</v>
      </c>
      <c r="G72" s="4">
        <f t="shared" si="36"/>
        <v>0.06955571740713773</v>
      </c>
      <c r="H72" s="4">
        <f t="shared" si="37"/>
        <v>0.00598988720342275</v>
      </c>
      <c r="J72" s="5">
        <f t="shared" si="38"/>
        <v>0.021880819366852888</v>
      </c>
      <c r="K72" s="5">
        <f t="shared" si="39"/>
        <v>0.020866715222141317</v>
      </c>
      <c r="L72" s="5">
        <f t="shared" si="40"/>
        <v>0.0023959548813691</v>
      </c>
      <c r="M72" s="6">
        <f t="shared" si="41"/>
        <v>0.045143489470363306</v>
      </c>
      <c r="O72" s="35">
        <v>0</v>
      </c>
      <c r="P72" s="35">
        <v>0.125</v>
      </c>
      <c r="Q72" s="35">
        <f t="shared" si="21"/>
        <v>0.875</v>
      </c>
      <c r="S72" s="24">
        <f t="shared" si="42"/>
        <v>0.02815332091868405</v>
      </c>
      <c r="T72" s="24">
        <f t="shared" si="43"/>
        <v>0</v>
      </c>
      <c r="U72" s="24">
        <f t="shared" si="44"/>
        <v>0.0036777907429015686</v>
      </c>
      <c r="V72" s="25">
        <f t="shared" si="45"/>
        <v>0.03183111166158562</v>
      </c>
      <c r="X72" s="36">
        <v>0</v>
      </c>
      <c r="Y72" s="36">
        <v>0.173</v>
      </c>
      <c r="Z72" s="36">
        <v>0.827</v>
      </c>
      <c r="AB72" s="29">
        <f t="shared" si="46"/>
        <v>0.03748913718187462</v>
      </c>
      <c r="AC72" s="29">
        <f t="shared" si="47"/>
        <v>0</v>
      </c>
      <c r="AD72" s="29">
        <f t="shared" si="48"/>
        <v>0.0029110851808634565</v>
      </c>
      <c r="AE72" s="30">
        <f t="shared" si="49"/>
        <v>0.040400222362738075</v>
      </c>
    </row>
    <row r="73" spans="1:31" ht="12.75">
      <c r="A73" s="1">
        <v>40298</v>
      </c>
      <c r="B73" s="2">
        <v>9.0325</v>
      </c>
      <c r="C73" s="2">
        <v>28.41</v>
      </c>
      <c r="D73" s="2">
        <v>128.4</v>
      </c>
      <c r="F73" s="4">
        <f t="shared" si="35"/>
        <v>0.045125831645935754</v>
      </c>
      <c r="G73" s="4">
        <f t="shared" si="36"/>
        <v>-0.03268641470888667</v>
      </c>
      <c r="H73" s="4">
        <f t="shared" si="37"/>
        <v>-0.007114135477884198</v>
      </c>
      <c r="J73" s="5">
        <f t="shared" si="38"/>
        <v>0.013537749493780726</v>
      </c>
      <c r="K73" s="5">
        <f t="shared" si="39"/>
        <v>-0.009805924412666001</v>
      </c>
      <c r="L73" s="5">
        <f t="shared" si="40"/>
        <v>-0.0028456541911536792</v>
      </c>
      <c r="M73" s="6">
        <f t="shared" si="41"/>
        <v>0.0008861708899610462</v>
      </c>
      <c r="O73" s="35">
        <v>0</v>
      </c>
      <c r="P73" s="35">
        <v>0.3</v>
      </c>
      <c r="Q73" s="35">
        <f t="shared" si="21"/>
        <v>0.7</v>
      </c>
      <c r="S73" s="24">
        <f t="shared" si="42"/>
        <v>0</v>
      </c>
      <c r="T73" s="24">
        <f t="shared" si="43"/>
        <v>-0.004085801838610834</v>
      </c>
      <c r="U73" s="24">
        <f t="shared" si="44"/>
        <v>-0.006224868543148673</v>
      </c>
      <c r="V73" s="25">
        <f t="shared" si="45"/>
        <v>-0.010310670381759507</v>
      </c>
      <c r="X73" s="36">
        <v>0.046</v>
      </c>
      <c r="Y73" s="36">
        <v>0.33</v>
      </c>
      <c r="Z73" s="36">
        <v>0.624</v>
      </c>
      <c r="AB73" s="29">
        <f t="shared" si="46"/>
        <v>0</v>
      </c>
      <c r="AC73" s="29">
        <f t="shared" si="47"/>
        <v>-0.005654749744637393</v>
      </c>
      <c r="AD73" s="29">
        <f t="shared" si="48"/>
        <v>-0.0058833900402102315</v>
      </c>
      <c r="AE73" s="30">
        <f t="shared" si="49"/>
        <v>-0.011538139784847624</v>
      </c>
    </row>
    <row r="74" spans="1:31" ht="12.75">
      <c r="A74" s="1">
        <v>40329</v>
      </c>
      <c r="B74" s="2">
        <v>8.84</v>
      </c>
      <c r="C74" s="2">
        <v>26.95</v>
      </c>
      <c r="D74" s="2">
        <v>130.1</v>
      </c>
      <c r="F74" s="4">
        <f t="shared" si="35"/>
        <v>-0.021311929144755104</v>
      </c>
      <c r="G74" s="4">
        <f t="shared" si="36"/>
        <v>-0.05139035550862381</v>
      </c>
      <c r="H74" s="4">
        <f t="shared" si="37"/>
        <v>0.013239875389408073</v>
      </c>
      <c r="J74" s="5">
        <f t="shared" si="38"/>
        <v>-0.006393578743426531</v>
      </c>
      <c r="K74" s="5">
        <f t="shared" si="39"/>
        <v>-0.015417106652587142</v>
      </c>
      <c r="L74" s="5">
        <f t="shared" si="40"/>
        <v>0.005295950155763229</v>
      </c>
      <c r="M74" s="6">
        <f t="shared" si="41"/>
        <v>-0.016514735240250444</v>
      </c>
      <c r="O74" s="35">
        <v>0.031</v>
      </c>
      <c r="P74" s="35">
        <v>0</v>
      </c>
      <c r="Q74" s="35">
        <f t="shared" si="21"/>
        <v>0.969</v>
      </c>
      <c r="S74" s="24">
        <f t="shared" si="42"/>
        <v>0</v>
      </c>
      <c r="T74" s="24">
        <f t="shared" si="43"/>
        <v>-0.015417106652587142</v>
      </c>
      <c r="U74" s="24">
        <f t="shared" si="44"/>
        <v>0.009267912772585651</v>
      </c>
      <c r="V74" s="25">
        <f t="shared" si="45"/>
        <v>-0.006149193880001491</v>
      </c>
      <c r="X74" s="36">
        <v>0.168</v>
      </c>
      <c r="Y74" s="36">
        <v>0</v>
      </c>
      <c r="Z74" s="36">
        <v>0.832</v>
      </c>
      <c r="AB74" s="29">
        <f t="shared" si="46"/>
        <v>-0.0009803487406587347</v>
      </c>
      <c r="AC74" s="29">
        <f t="shared" si="47"/>
        <v>-0.01695881731784586</v>
      </c>
      <c r="AD74" s="29">
        <f t="shared" si="48"/>
        <v>0.008261682242990637</v>
      </c>
      <c r="AE74" s="30">
        <f t="shared" si="49"/>
        <v>-0.009677483815513956</v>
      </c>
    </row>
    <row r="75" spans="1:31" ht="12.75">
      <c r="A75" s="1">
        <v>40359</v>
      </c>
      <c r="B75" s="2">
        <v>8.4775</v>
      </c>
      <c r="C75" s="2">
        <v>26.5</v>
      </c>
      <c r="D75" s="2">
        <v>129.4</v>
      </c>
      <c r="F75" s="4">
        <f t="shared" si="35"/>
        <v>-0.04100678733031682</v>
      </c>
      <c r="G75" s="4">
        <f t="shared" si="36"/>
        <v>-0.016697588126159513</v>
      </c>
      <c r="H75" s="4">
        <f t="shared" si="37"/>
        <v>-0.005380476556494873</v>
      </c>
      <c r="J75" s="5">
        <f t="shared" si="38"/>
        <v>-0.012302036199095045</v>
      </c>
      <c r="K75" s="5">
        <f t="shared" si="39"/>
        <v>-0.0050092764378478535</v>
      </c>
      <c r="L75" s="5">
        <f t="shared" si="40"/>
        <v>-0.0021521906225979493</v>
      </c>
      <c r="M75" s="6">
        <f t="shared" si="41"/>
        <v>-0.019463503259540847</v>
      </c>
      <c r="O75" s="35">
        <v>0.249</v>
      </c>
      <c r="P75" s="35">
        <v>0</v>
      </c>
      <c r="Q75" s="35">
        <f t="shared" si="21"/>
        <v>0.751</v>
      </c>
      <c r="S75" s="24">
        <f t="shared" si="42"/>
        <v>-0.0012712104072398213</v>
      </c>
      <c r="T75" s="24">
        <f t="shared" si="43"/>
        <v>0</v>
      </c>
      <c r="U75" s="24">
        <f t="shared" si="44"/>
        <v>-0.005213681783243532</v>
      </c>
      <c r="V75" s="25">
        <f t="shared" si="45"/>
        <v>-0.006484892190483354</v>
      </c>
      <c r="X75" s="36">
        <v>0.297</v>
      </c>
      <c r="Y75" s="36">
        <v>0.021</v>
      </c>
      <c r="Z75" s="36">
        <v>0.682</v>
      </c>
      <c r="AB75" s="29">
        <f t="shared" si="46"/>
        <v>-0.006889140271493226</v>
      </c>
      <c r="AC75" s="29">
        <f t="shared" si="47"/>
        <v>0</v>
      </c>
      <c r="AD75" s="29">
        <f t="shared" si="48"/>
        <v>-0.004476556495003735</v>
      </c>
      <c r="AE75" s="30">
        <f t="shared" si="49"/>
        <v>-0.011365696766496961</v>
      </c>
    </row>
    <row r="76" spans="1:31" ht="12.75">
      <c r="A76" s="1">
        <v>40389</v>
      </c>
      <c r="B76" s="2">
        <v>8.425</v>
      </c>
      <c r="C76" s="2">
        <v>28.5</v>
      </c>
      <c r="D76" s="2">
        <v>130.04</v>
      </c>
      <c r="F76" s="4">
        <f t="shared" si="35"/>
        <v>-0.006192863462105347</v>
      </c>
      <c r="G76" s="4">
        <f t="shared" si="36"/>
        <v>0.07547169811320753</v>
      </c>
      <c r="H76" s="4">
        <f t="shared" si="37"/>
        <v>0.004945904173106586</v>
      </c>
      <c r="J76" s="5">
        <f t="shared" si="38"/>
        <v>-0.0018578590386316039</v>
      </c>
      <c r="K76" s="5">
        <f t="shared" si="39"/>
        <v>0.02264150943396226</v>
      </c>
      <c r="L76" s="5">
        <f t="shared" si="40"/>
        <v>0.0019783616692426345</v>
      </c>
      <c r="M76" s="6">
        <f t="shared" si="41"/>
        <v>0.02276201206457329</v>
      </c>
      <c r="O76" s="35">
        <v>0</v>
      </c>
      <c r="P76" s="35">
        <v>0.232</v>
      </c>
      <c r="Q76" s="35">
        <f t="shared" si="21"/>
        <v>0.768</v>
      </c>
      <c r="S76" s="24">
        <f t="shared" si="42"/>
        <v>-0.0015420230020642314</v>
      </c>
      <c r="T76" s="24">
        <f t="shared" si="43"/>
        <v>0</v>
      </c>
      <c r="U76" s="24">
        <f t="shared" si="44"/>
        <v>0.003714374034003046</v>
      </c>
      <c r="V76" s="25">
        <f t="shared" si="45"/>
        <v>0.0021723510319388148</v>
      </c>
      <c r="X76" s="36">
        <v>0</v>
      </c>
      <c r="Y76" s="36">
        <v>0.29</v>
      </c>
      <c r="Z76" s="36">
        <v>0.71</v>
      </c>
      <c r="AB76" s="29">
        <f t="shared" si="46"/>
        <v>-0.0018392804482452879</v>
      </c>
      <c r="AC76" s="29">
        <f t="shared" si="47"/>
        <v>0.0015849056603773582</v>
      </c>
      <c r="AD76" s="29">
        <f t="shared" si="48"/>
        <v>0.0033731066460586916</v>
      </c>
      <c r="AE76" s="30">
        <f t="shared" si="49"/>
        <v>0.003118731858190762</v>
      </c>
    </row>
    <row r="77" spans="1:31" ht="12.75">
      <c r="A77" s="1">
        <v>40421</v>
      </c>
      <c r="B77" s="2">
        <v>8.255</v>
      </c>
      <c r="C77" s="2">
        <v>27.06</v>
      </c>
      <c r="D77" s="2">
        <v>131.33</v>
      </c>
      <c r="F77" s="4">
        <f t="shared" si="35"/>
        <v>-0.020178041543026715</v>
      </c>
      <c r="G77" s="4">
        <f t="shared" si="36"/>
        <v>-0.05052631578947375</v>
      </c>
      <c r="H77" s="4">
        <f t="shared" si="37"/>
        <v>0.00992002460781305</v>
      </c>
      <c r="J77" s="5">
        <f t="shared" si="38"/>
        <v>-0.006053412462908014</v>
      </c>
      <c r="K77" s="5">
        <f t="shared" si="39"/>
        <v>-0.015157894736842125</v>
      </c>
      <c r="L77" s="5">
        <f t="shared" si="40"/>
        <v>0.00396800984312522</v>
      </c>
      <c r="M77" s="6">
        <f t="shared" si="41"/>
        <v>-0.01724329735662492</v>
      </c>
      <c r="O77" s="35">
        <v>0.379</v>
      </c>
      <c r="P77" s="35">
        <v>0</v>
      </c>
      <c r="Q77" s="35">
        <f t="shared" si="21"/>
        <v>0.621</v>
      </c>
      <c r="S77" s="24">
        <f t="shared" si="42"/>
        <v>0</v>
      </c>
      <c r="T77" s="24">
        <f t="shared" si="43"/>
        <v>-0.01172210526315791</v>
      </c>
      <c r="U77" s="24">
        <f t="shared" si="44"/>
        <v>0.007618578898800422</v>
      </c>
      <c r="V77" s="25">
        <f t="shared" si="45"/>
        <v>-0.004103526364357488</v>
      </c>
      <c r="X77" s="36">
        <v>0.596</v>
      </c>
      <c r="Y77" s="36">
        <v>0</v>
      </c>
      <c r="Z77" s="36">
        <v>0.404</v>
      </c>
      <c r="AB77" s="29">
        <f t="shared" si="46"/>
        <v>0</v>
      </c>
      <c r="AC77" s="29">
        <f t="shared" si="47"/>
        <v>-0.014652631578947388</v>
      </c>
      <c r="AD77" s="29">
        <f t="shared" si="48"/>
        <v>0.007043217471547265</v>
      </c>
      <c r="AE77" s="30">
        <f t="shared" si="49"/>
        <v>-0.007609414107400123</v>
      </c>
    </row>
    <row r="78" spans="1:31" ht="12.75">
      <c r="A78" s="1">
        <v>40451</v>
      </c>
      <c r="B78" s="2">
        <v>8.38</v>
      </c>
      <c r="C78" s="2">
        <v>28.56</v>
      </c>
      <c r="D78" s="2">
        <v>130.55</v>
      </c>
      <c r="F78" s="4">
        <f t="shared" si="35"/>
        <v>0.015142337976983722</v>
      </c>
      <c r="G78" s="4">
        <f t="shared" si="36"/>
        <v>0.055432372505543226</v>
      </c>
      <c r="H78" s="4">
        <f t="shared" si="37"/>
        <v>-0.005939237036473033</v>
      </c>
      <c r="J78" s="5">
        <f t="shared" si="38"/>
        <v>0.004542701393095116</v>
      </c>
      <c r="K78" s="5">
        <f t="shared" si="39"/>
        <v>0.016629711751662966</v>
      </c>
      <c r="L78" s="5">
        <f t="shared" si="40"/>
        <v>-0.002375694814589213</v>
      </c>
      <c r="M78" s="6">
        <f t="shared" si="41"/>
        <v>0.01879671833016887</v>
      </c>
      <c r="O78" s="35">
        <v>0.408</v>
      </c>
      <c r="P78" s="35">
        <v>0</v>
      </c>
      <c r="Q78" s="35">
        <f t="shared" si="21"/>
        <v>0.5920000000000001</v>
      </c>
      <c r="S78" s="24">
        <f t="shared" si="42"/>
        <v>0.005738946093276831</v>
      </c>
      <c r="T78" s="24">
        <f t="shared" si="43"/>
        <v>0</v>
      </c>
      <c r="U78" s="24">
        <f t="shared" si="44"/>
        <v>-0.0036882661996497533</v>
      </c>
      <c r="V78" s="25">
        <f t="shared" si="45"/>
        <v>0.0020506798936270774</v>
      </c>
      <c r="X78" s="36">
        <v>0.44</v>
      </c>
      <c r="Y78" s="36">
        <v>0.053</v>
      </c>
      <c r="Z78" s="36">
        <v>0.507</v>
      </c>
      <c r="AB78" s="29">
        <f t="shared" si="46"/>
        <v>0.009024833434282297</v>
      </c>
      <c r="AC78" s="29">
        <f t="shared" si="47"/>
        <v>0</v>
      </c>
      <c r="AD78" s="29">
        <f t="shared" si="48"/>
        <v>-0.0023994517627351055</v>
      </c>
      <c r="AE78" s="30">
        <f t="shared" si="49"/>
        <v>0.006625381671547192</v>
      </c>
    </row>
    <row r="79" spans="1:31" ht="12.75">
      <c r="A79" s="1">
        <v>40480</v>
      </c>
      <c r="B79" s="2">
        <v>8.4925</v>
      </c>
      <c r="C79" s="2">
        <v>28.53</v>
      </c>
      <c r="D79" s="2">
        <v>130.31</v>
      </c>
      <c r="F79" s="4">
        <f t="shared" si="35"/>
        <v>0.0134248210023864</v>
      </c>
      <c r="G79" s="4">
        <f t="shared" si="36"/>
        <v>-0.0010504201680671121</v>
      </c>
      <c r="H79" s="4">
        <f t="shared" si="37"/>
        <v>-0.0018383761011107058</v>
      </c>
      <c r="J79" s="5">
        <f t="shared" si="38"/>
        <v>0.00402744630071592</v>
      </c>
      <c r="K79" s="5">
        <f t="shared" si="39"/>
        <v>-0.0003151260504201336</v>
      </c>
      <c r="L79" s="5">
        <f t="shared" si="40"/>
        <v>-0.0007353504404442823</v>
      </c>
      <c r="M79" s="6">
        <f t="shared" si="41"/>
        <v>0.002976969809851504</v>
      </c>
      <c r="O79" s="35">
        <v>0.24</v>
      </c>
      <c r="P79" s="35">
        <v>0.272</v>
      </c>
      <c r="Q79" s="35">
        <f t="shared" si="21"/>
        <v>0.488</v>
      </c>
      <c r="S79" s="24">
        <f t="shared" si="42"/>
        <v>0.005477326968973651</v>
      </c>
      <c r="T79" s="24">
        <f t="shared" si="43"/>
        <v>0</v>
      </c>
      <c r="U79" s="24">
        <f t="shared" si="44"/>
        <v>-0.001088318651857538</v>
      </c>
      <c r="V79" s="25">
        <f t="shared" si="45"/>
        <v>0.004389008317116113</v>
      </c>
      <c r="X79" s="36">
        <v>0.412</v>
      </c>
      <c r="Y79" s="36">
        <v>0.224</v>
      </c>
      <c r="Z79" s="36">
        <v>0.364</v>
      </c>
      <c r="AB79" s="29">
        <f t="shared" si="46"/>
        <v>0.005906921241050016</v>
      </c>
      <c r="AC79" s="29">
        <f t="shared" si="47"/>
        <v>-5.567226890755694E-05</v>
      </c>
      <c r="AD79" s="29">
        <f t="shared" si="48"/>
        <v>-0.0009320566832631278</v>
      </c>
      <c r="AE79" s="30">
        <f t="shared" si="49"/>
        <v>0.00491919228887933</v>
      </c>
    </row>
    <row r="80" spans="1:31" ht="12.75">
      <c r="A80" s="1">
        <v>40512</v>
      </c>
      <c r="B80" s="2">
        <v>9.025</v>
      </c>
      <c r="C80" s="2">
        <v>26.675</v>
      </c>
      <c r="D80" s="2">
        <v>128.24</v>
      </c>
      <c r="F80" s="4">
        <f t="shared" si="35"/>
        <v>0.0627023844568737</v>
      </c>
      <c r="G80" s="4">
        <f t="shared" si="36"/>
        <v>-0.06501927795303186</v>
      </c>
      <c r="H80" s="4">
        <f t="shared" si="37"/>
        <v>-0.01588519683830858</v>
      </c>
      <c r="J80" s="5">
        <f t="shared" si="38"/>
        <v>0.01881071533706211</v>
      </c>
      <c r="K80" s="5">
        <f t="shared" si="39"/>
        <v>-0.019505783385909557</v>
      </c>
      <c r="L80" s="5">
        <f t="shared" si="40"/>
        <v>-0.006354078735323432</v>
      </c>
      <c r="M80" s="6">
        <f t="shared" si="41"/>
        <v>-0.007049146784170879</v>
      </c>
      <c r="O80" s="35">
        <v>0</v>
      </c>
      <c r="P80" s="35">
        <v>0</v>
      </c>
      <c r="Q80" s="35">
        <f t="shared" si="21"/>
        <v>1</v>
      </c>
      <c r="S80" s="24">
        <f t="shared" si="42"/>
        <v>0.01504857226964969</v>
      </c>
      <c r="T80" s="24">
        <f t="shared" si="43"/>
        <v>-0.017685243603224668</v>
      </c>
      <c r="U80" s="24">
        <f t="shared" si="44"/>
        <v>-0.007751976057094587</v>
      </c>
      <c r="V80" s="25">
        <f t="shared" si="45"/>
        <v>-0.010388647390669565</v>
      </c>
      <c r="X80" s="36">
        <v>0</v>
      </c>
      <c r="Y80" s="36">
        <v>0.133</v>
      </c>
      <c r="Z80" s="36">
        <v>0.867</v>
      </c>
      <c r="AB80" s="29">
        <f t="shared" si="46"/>
        <v>0.025833382396231966</v>
      </c>
      <c r="AC80" s="29">
        <f t="shared" si="47"/>
        <v>-0.014564318261479137</v>
      </c>
      <c r="AD80" s="29">
        <f t="shared" si="48"/>
        <v>-0.005782211649144323</v>
      </c>
      <c r="AE80" s="30">
        <f t="shared" si="49"/>
        <v>0.005486852485608506</v>
      </c>
    </row>
    <row r="81" spans="1:31" ht="12.75">
      <c r="A81" s="1">
        <v>40542</v>
      </c>
      <c r="B81" s="2">
        <v>9.4525</v>
      </c>
      <c r="C81" s="2">
        <v>28.05</v>
      </c>
      <c r="D81" s="2">
        <v>128.3</v>
      </c>
      <c r="F81" s="4">
        <f t="shared" si="35"/>
        <v>0.047368421052631504</v>
      </c>
      <c r="G81" s="4">
        <f t="shared" si="36"/>
        <v>0.05154639175257736</v>
      </c>
      <c r="H81" s="4">
        <f t="shared" si="37"/>
        <v>0.00046787273861514933</v>
      </c>
      <c r="J81" s="5">
        <f t="shared" si="38"/>
        <v>0.014210526315789451</v>
      </c>
      <c r="K81" s="5">
        <f t="shared" si="39"/>
        <v>0.015463917525773207</v>
      </c>
      <c r="L81" s="5">
        <f t="shared" si="40"/>
        <v>0.00018714909544605975</v>
      </c>
      <c r="M81" s="6">
        <f t="shared" si="41"/>
        <v>0.029861592937008716</v>
      </c>
      <c r="O81" s="35">
        <v>0</v>
      </c>
      <c r="P81" s="35">
        <v>0.226</v>
      </c>
      <c r="Q81" s="35">
        <f t="shared" si="21"/>
        <v>0.774</v>
      </c>
      <c r="S81" s="24">
        <f t="shared" si="42"/>
        <v>0</v>
      </c>
      <c r="T81" s="24">
        <f t="shared" si="43"/>
        <v>0</v>
      </c>
      <c r="U81" s="24">
        <f t="shared" si="44"/>
        <v>0.00046787273861514933</v>
      </c>
      <c r="V81" s="25">
        <f t="shared" si="45"/>
        <v>0.00046787273861514933</v>
      </c>
      <c r="X81" s="36">
        <v>0</v>
      </c>
      <c r="Y81" s="36">
        <v>0.332</v>
      </c>
      <c r="Z81" s="36">
        <v>0.668</v>
      </c>
      <c r="AB81" s="29">
        <f t="shared" si="46"/>
        <v>0</v>
      </c>
      <c r="AC81" s="29">
        <f t="shared" si="47"/>
        <v>0.006855670103092789</v>
      </c>
      <c r="AD81" s="29">
        <f t="shared" si="48"/>
        <v>0.0004056456643793345</v>
      </c>
      <c r="AE81" s="30">
        <f t="shared" si="49"/>
        <v>0.007261315767472123</v>
      </c>
    </row>
    <row r="82" spans="1:31" ht="12.75">
      <c r="A82" s="1">
        <v>40574</v>
      </c>
      <c r="B82" s="2">
        <v>9.345</v>
      </c>
      <c r="C82" s="2">
        <v>29.78</v>
      </c>
      <c r="D82" s="2">
        <v>127.29</v>
      </c>
      <c r="F82" s="4">
        <f t="shared" si="35"/>
        <v>-0.011372652737371092</v>
      </c>
      <c r="G82" s="4">
        <f t="shared" si="36"/>
        <v>0.06167557932263823</v>
      </c>
      <c r="H82" s="4">
        <f t="shared" si="37"/>
        <v>-0.007872174590802805</v>
      </c>
      <c r="J82" s="5">
        <f t="shared" si="38"/>
        <v>-0.0034117958212113273</v>
      </c>
      <c r="K82" s="5">
        <f t="shared" si="39"/>
        <v>0.018502673796791467</v>
      </c>
      <c r="L82" s="5">
        <f t="shared" si="40"/>
        <v>-0.003148869836321122</v>
      </c>
      <c r="M82" s="6">
        <f t="shared" si="41"/>
        <v>0.011942008139259018</v>
      </c>
      <c r="O82" s="35">
        <v>0.194</v>
      </c>
      <c r="P82" s="35">
        <v>0.104</v>
      </c>
      <c r="Q82" s="35">
        <f t="shared" si="21"/>
        <v>0.7020000000000001</v>
      </c>
      <c r="S82" s="24">
        <f t="shared" si="42"/>
        <v>0</v>
      </c>
      <c r="T82" s="24">
        <f t="shared" si="43"/>
        <v>0.01393868092691624</v>
      </c>
      <c r="U82" s="24">
        <f t="shared" si="44"/>
        <v>-0.006093063133281371</v>
      </c>
      <c r="V82" s="25">
        <f t="shared" si="45"/>
        <v>0.007845617793634869</v>
      </c>
      <c r="X82" s="36">
        <v>0.267</v>
      </c>
      <c r="Y82" s="36">
        <v>0.127</v>
      </c>
      <c r="Z82" s="36">
        <v>0.606</v>
      </c>
      <c r="AB82" s="29">
        <f t="shared" si="46"/>
        <v>0</v>
      </c>
      <c r="AC82" s="29">
        <f t="shared" si="47"/>
        <v>0.020476292335115893</v>
      </c>
      <c r="AD82" s="29">
        <f t="shared" si="48"/>
        <v>-0.005258612626656274</v>
      </c>
      <c r="AE82" s="30">
        <f t="shared" si="49"/>
        <v>0.015217679708459619</v>
      </c>
    </row>
    <row r="83" spans="1:31" ht="12.75">
      <c r="A83" s="1">
        <v>40602</v>
      </c>
      <c r="B83" s="2">
        <v>9.5775</v>
      </c>
      <c r="C83" s="2">
        <v>30.425</v>
      </c>
      <c r="D83" s="2">
        <v>127.4</v>
      </c>
      <c r="F83" s="4">
        <f t="shared" si="35"/>
        <v>0.024879614767255198</v>
      </c>
      <c r="G83" s="4">
        <f t="shared" si="36"/>
        <v>0.02165883143049019</v>
      </c>
      <c r="H83" s="4">
        <f t="shared" si="37"/>
        <v>0.0008641684342838296</v>
      </c>
      <c r="J83" s="5">
        <f t="shared" si="38"/>
        <v>0.007463884430176559</v>
      </c>
      <c r="K83" s="5">
        <f t="shared" si="39"/>
        <v>0.006497649429147057</v>
      </c>
      <c r="L83" s="5">
        <f t="shared" si="40"/>
        <v>0.0003456673737135319</v>
      </c>
      <c r="M83" s="6">
        <f t="shared" si="41"/>
        <v>0.014307201233037147</v>
      </c>
      <c r="O83" s="35">
        <v>0.374</v>
      </c>
      <c r="P83" s="35">
        <v>0</v>
      </c>
      <c r="Q83" s="35">
        <f t="shared" si="21"/>
        <v>0.626</v>
      </c>
      <c r="S83" s="24">
        <f t="shared" si="42"/>
        <v>0.004826645264847509</v>
      </c>
      <c r="T83" s="24">
        <f t="shared" si="43"/>
        <v>0.0022525184687709793</v>
      </c>
      <c r="U83" s="24">
        <f t="shared" si="44"/>
        <v>0.0006066462408672484</v>
      </c>
      <c r="V83" s="25">
        <f t="shared" si="45"/>
        <v>0.007685809974485737</v>
      </c>
      <c r="X83" s="36">
        <v>0.412</v>
      </c>
      <c r="Y83" s="36">
        <v>0.043</v>
      </c>
      <c r="Z83" s="36">
        <v>0.545</v>
      </c>
      <c r="AB83" s="29">
        <f aca="true" t="shared" si="50" ref="AB83:AB99">+X82*F83</f>
        <v>0.006642857142857138</v>
      </c>
      <c r="AC83" s="29">
        <f aca="true" t="shared" si="51" ref="AC83:AC99">+Y82*G83</f>
        <v>0.002750671591672254</v>
      </c>
      <c r="AD83" s="29">
        <f aca="true" t="shared" si="52" ref="AD83:AD99">+Z82*H83</f>
        <v>0.0005236860711760007</v>
      </c>
      <c r="AE83" s="30">
        <f aca="true" t="shared" si="53" ref="AE83:AE99">SUM(AB83:AD83)</f>
        <v>0.009917214805705394</v>
      </c>
    </row>
    <row r="84" spans="1:31" ht="12.75">
      <c r="A84" s="1">
        <v>40633</v>
      </c>
      <c r="B84" s="2">
        <v>9.3425</v>
      </c>
      <c r="C84" s="2">
        <v>29.47</v>
      </c>
      <c r="D84" s="2">
        <v>126.48</v>
      </c>
      <c r="F84" s="4">
        <f t="shared" si="35"/>
        <v>-0.024536674497520394</v>
      </c>
      <c r="G84" s="4">
        <f t="shared" si="36"/>
        <v>-0.031388660640920385</v>
      </c>
      <c r="H84" s="4">
        <f t="shared" si="37"/>
        <v>-0.007221350078492894</v>
      </c>
      <c r="J84" s="5">
        <f t="shared" si="38"/>
        <v>-0.007361002349256118</v>
      </c>
      <c r="K84" s="5">
        <f t="shared" si="39"/>
        <v>-0.009416598192276115</v>
      </c>
      <c r="L84" s="5">
        <f t="shared" si="40"/>
        <v>-0.0028885400313971576</v>
      </c>
      <c r="M84" s="6">
        <f t="shared" si="41"/>
        <v>-0.01966614057292939</v>
      </c>
      <c r="O84" s="35">
        <v>0.006</v>
      </c>
      <c r="P84" s="35">
        <v>0.161</v>
      </c>
      <c r="Q84" s="35">
        <f t="shared" si="21"/>
        <v>0.833</v>
      </c>
      <c r="S84" s="24">
        <f t="shared" si="42"/>
        <v>-0.009176716262072627</v>
      </c>
      <c r="T84" s="24">
        <f t="shared" si="43"/>
        <v>0</v>
      </c>
      <c r="U84" s="24">
        <f t="shared" si="44"/>
        <v>-0.004520565149136552</v>
      </c>
      <c r="V84" s="25">
        <f t="shared" si="45"/>
        <v>-0.01369728141120918</v>
      </c>
      <c r="X84" s="36">
        <v>0.061</v>
      </c>
      <c r="Y84" s="36">
        <v>0.166</v>
      </c>
      <c r="Z84" s="36">
        <v>0.773</v>
      </c>
      <c r="AB84" s="29">
        <f t="shared" si="50"/>
        <v>-0.010109109892978401</v>
      </c>
      <c r="AC84" s="29">
        <f t="shared" si="51"/>
        <v>-0.0013497124075595765</v>
      </c>
      <c r="AD84" s="29">
        <f t="shared" si="52"/>
        <v>-0.003935635792778627</v>
      </c>
      <c r="AE84" s="30">
        <f t="shared" si="53"/>
        <v>-0.015394458093316604</v>
      </c>
    </row>
    <row r="85" spans="1:31" ht="12.75">
      <c r="A85" s="1">
        <v>40662</v>
      </c>
      <c r="B85" s="2">
        <v>9.165</v>
      </c>
      <c r="C85" s="2">
        <v>30.46</v>
      </c>
      <c r="D85" s="2">
        <v>126</v>
      </c>
      <c r="F85" s="4">
        <f t="shared" si="35"/>
        <v>-0.018999197217019037</v>
      </c>
      <c r="G85" s="4">
        <f t="shared" si="36"/>
        <v>0.03359348489989822</v>
      </c>
      <c r="H85" s="4">
        <f t="shared" si="37"/>
        <v>-0.003795066413662229</v>
      </c>
      <c r="J85" s="5">
        <f t="shared" si="38"/>
        <v>-0.005699759165105711</v>
      </c>
      <c r="K85" s="5">
        <f t="shared" si="39"/>
        <v>0.010078045469969465</v>
      </c>
      <c r="L85" s="5">
        <f t="shared" si="40"/>
        <v>-0.0015180265654648917</v>
      </c>
      <c r="M85" s="6">
        <f t="shared" si="41"/>
        <v>0.002860259739398863</v>
      </c>
      <c r="O85" s="35">
        <v>0.363</v>
      </c>
      <c r="P85" s="35">
        <v>0</v>
      </c>
      <c r="Q85" s="35">
        <f t="shared" si="21"/>
        <v>0.637</v>
      </c>
      <c r="S85" s="24">
        <f t="shared" si="42"/>
        <v>-0.00011399518330211422</v>
      </c>
      <c r="T85" s="24">
        <f t="shared" si="43"/>
        <v>0.005408551068883613</v>
      </c>
      <c r="U85" s="24">
        <f t="shared" si="44"/>
        <v>-0.003161290322580637</v>
      </c>
      <c r="V85" s="25">
        <f t="shared" si="45"/>
        <v>0.002133265563000862</v>
      </c>
      <c r="X85" s="36">
        <v>0.485</v>
      </c>
      <c r="Y85" s="36">
        <v>0.023</v>
      </c>
      <c r="Z85" s="36">
        <v>0.492</v>
      </c>
      <c r="AB85" s="29">
        <f t="shared" si="50"/>
        <v>-0.0011589510302381612</v>
      </c>
      <c r="AC85" s="29">
        <f t="shared" si="51"/>
        <v>0.005576518493383104</v>
      </c>
      <c r="AD85" s="29">
        <f t="shared" si="52"/>
        <v>-0.002933586337760903</v>
      </c>
      <c r="AE85" s="30">
        <f t="shared" si="53"/>
        <v>0.00148398112538404</v>
      </c>
    </row>
    <row r="86" spans="1:31" ht="12.75">
      <c r="A86" s="1">
        <v>40694</v>
      </c>
      <c r="B86" s="2">
        <v>9.2725</v>
      </c>
      <c r="C86" s="2">
        <v>29.495</v>
      </c>
      <c r="D86" s="2">
        <v>127.12</v>
      </c>
      <c r="F86" s="4">
        <f t="shared" si="35"/>
        <v>0.011729405346426747</v>
      </c>
      <c r="G86" s="4">
        <f t="shared" si="36"/>
        <v>-0.031680892974392694</v>
      </c>
      <c r="H86" s="4">
        <f t="shared" si="37"/>
        <v>0.008888888888888946</v>
      </c>
      <c r="J86" s="5">
        <f t="shared" si="38"/>
        <v>0.003518821603928024</v>
      </c>
      <c r="K86" s="5">
        <f t="shared" si="39"/>
        <v>-0.009504267892317808</v>
      </c>
      <c r="L86" s="5">
        <f t="shared" si="40"/>
        <v>0.0035555555555555787</v>
      </c>
      <c r="M86" s="6">
        <f t="shared" si="41"/>
        <v>-0.0024298907328342057</v>
      </c>
      <c r="O86" s="35">
        <v>0.301</v>
      </c>
      <c r="P86" s="35">
        <v>0.125</v>
      </c>
      <c r="Q86" s="35">
        <f t="shared" si="21"/>
        <v>0.5740000000000001</v>
      </c>
      <c r="S86" s="24">
        <f t="shared" si="42"/>
        <v>0.004257774140752909</v>
      </c>
      <c r="T86" s="24">
        <f t="shared" si="43"/>
        <v>0</v>
      </c>
      <c r="U86" s="24">
        <f t="shared" si="44"/>
        <v>0.0056622222222222586</v>
      </c>
      <c r="V86" s="25">
        <f t="shared" si="45"/>
        <v>0.009919996362975168</v>
      </c>
      <c r="X86" s="36">
        <v>0.4</v>
      </c>
      <c r="Y86" s="36">
        <v>0.162</v>
      </c>
      <c r="Z86" s="36">
        <v>0.438</v>
      </c>
      <c r="AB86" s="29">
        <f t="shared" si="50"/>
        <v>0.005688761593016972</v>
      </c>
      <c r="AC86" s="29">
        <f t="shared" si="51"/>
        <v>-0.0007286605384110319</v>
      </c>
      <c r="AD86" s="29">
        <f t="shared" si="52"/>
        <v>0.004373333333333362</v>
      </c>
      <c r="AE86" s="30">
        <f t="shared" si="53"/>
        <v>0.009333434387939302</v>
      </c>
    </row>
    <row r="87" spans="1:31" ht="12.75">
      <c r="A87" s="1">
        <v>40724</v>
      </c>
      <c r="B87" s="2">
        <v>9.065</v>
      </c>
      <c r="C87" s="2">
        <v>29.455</v>
      </c>
      <c r="D87" s="2">
        <v>127.08</v>
      </c>
      <c r="F87" s="4">
        <f t="shared" si="35"/>
        <v>-0.022377999460771236</v>
      </c>
      <c r="G87" s="4">
        <f t="shared" si="36"/>
        <v>-0.0013561620613664616</v>
      </c>
      <c r="H87" s="4">
        <f t="shared" si="37"/>
        <v>-0.0003146633102580898</v>
      </c>
      <c r="J87" s="5">
        <f t="shared" si="38"/>
        <v>-0.006713399838231371</v>
      </c>
      <c r="K87" s="5">
        <f t="shared" si="39"/>
        <v>-0.00040684861840993846</v>
      </c>
      <c r="L87" s="5">
        <f t="shared" si="40"/>
        <v>-0.00012586532410323594</v>
      </c>
      <c r="M87" s="6">
        <f t="shared" si="41"/>
        <v>-0.007246113780744545</v>
      </c>
      <c r="O87" s="35">
        <v>0.021</v>
      </c>
      <c r="P87" s="35">
        <v>0.328</v>
      </c>
      <c r="Q87" s="35">
        <f t="shared" si="21"/>
        <v>0.651</v>
      </c>
      <c r="S87" s="24">
        <f t="shared" si="42"/>
        <v>-0.006735777837692142</v>
      </c>
      <c r="T87" s="24">
        <f t="shared" si="43"/>
        <v>-0.0001695202576708077</v>
      </c>
      <c r="U87" s="24">
        <f t="shared" si="44"/>
        <v>-0.00018061674008814355</v>
      </c>
      <c r="V87" s="25">
        <f t="shared" si="45"/>
        <v>-0.007085914835451093</v>
      </c>
      <c r="X87" s="36">
        <v>0.094</v>
      </c>
      <c r="Y87" s="36">
        <v>0.308</v>
      </c>
      <c r="Z87" s="36">
        <v>0.598</v>
      </c>
      <c r="AB87" s="29">
        <f t="shared" si="50"/>
        <v>-0.008951199784308495</v>
      </c>
      <c r="AC87" s="29">
        <f t="shared" si="51"/>
        <v>-0.0002196982539413668</v>
      </c>
      <c r="AD87" s="29">
        <f t="shared" si="52"/>
        <v>-0.00013782252989304333</v>
      </c>
      <c r="AE87" s="30">
        <f t="shared" si="53"/>
        <v>-0.009308720568142905</v>
      </c>
    </row>
    <row r="88" spans="1:31" ht="12.75">
      <c r="A88" s="1">
        <v>40753</v>
      </c>
      <c r="B88" s="2">
        <v>9.03</v>
      </c>
      <c r="C88" s="2">
        <v>26.84</v>
      </c>
      <c r="D88" s="2">
        <v>127.4</v>
      </c>
      <c r="F88" s="4">
        <f t="shared" si="35"/>
        <v>-0.0038610038610038533</v>
      </c>
      <c r="G88" s="4">
        <f t="shared" si="36"/>
        <v>-0.08877949414360886</v>
      </c>
      <c r="H88" s="4">
        <f t="shared" si="37"/>
        <v>0.0025180988353794564</v>
      </c>
      <c r="J88" s="5">
        <f t="shared" si="38"/>
        <v>-0.0011583011583011559</v>
      </c>
      <c r="K88" s="5">
        <f t="shared" si="39"/>
        <v>-0.026633848243082656</v>
      </c>
      <c r="L88" s="5">
        <f t="shared" si="40"/>
        <v>0.0010072395341517825</v>
      </c>
      <c r="M88" s="6">
        <f t="shared" si="41"/>
        <v>-0.026784909867232032</v>
      </c>
      <c r="O88" s="35">
        <v>0.232</v>
      </c>
      <c r="P88" s="35">
        <v>0</v>
      </c>
      <c r="Q88" s="35">
        <f t="shared" si="21"/>
        <v>0.768</v>
      </c>
      <c r="S88" s="24">
        <f t="shared" si="42"/>
        <v>-8.108108108108093E-05</v>
      </c>
      <c r="T88" s="24">
        <f t="shared" si="43"/>
        <v>-0.029119674079103708</v>
      </c>
      <c r="U88" s="24">
        <f t="shared" si="44"/>
        <v>0.0016392823418320262</v>
      </c>
      <c r="V88" s="25">
        <f t="shared" si="45"/>
        <v>-0.02756147281835276</v>
      </c>
      <c r="X88" s="36">
        <v>0.309</v>
      </c>
      <c r="Y88" s="36">
        <v>0</v>
      </c>
      <c r="Z88" s="36">
        <v>0.691</v>
      </c>
      <c r="AB88" s="29">
        <f t="shared" si="50"/>
        <v>-0.00036293436293436223</v>
      </c>
      <c r="AC88" s="29">
        <f t="shared" si="51"/>
        <v>-0.02734408419623153</v>
      </c>
      <c r="AD88" s="29">
        <f t="shared" si="52"/>
        <v>0.0015058231035569149</v>
      </c>
      <c r="AE88" s="30">
        <f t="shared" si="53"/>
        <v>-0.026201195455608974</v>
      </c>
    </row>
    <row r="89" spans="1:31" ht="12.75">
      <c r="A89" s="1">
        <v>40786</v>
      </c>
      <c r="B89" s="2">
        <v>8.4375</v>
      </c>
      <c r="C89" s="2">
        <v>22.945</v>
      </c>
      <c r="D89" s="2">
        <v>130.12</v>
      </c>
      <c r="F89" s="4">
        <f t="shared" si="35"/>
        <v>-0.0656146179401993</v>
      </c>
      <c r="G89" s="4">
        <f t="shared" si="36"/>
        <v>-0.14511922503725783</v>
      </c>
      <c r="H89" s="4">
        <f t="shared" si="37"/>
        <v>0.021350078492935687</v>
      </c>
      <c r="J89" s="5">
        <f t="shared" si="38"/>
        <v>-0.01968438538205979</v>
      </c>
      <c r="K89" s="5">
        <f t="shared" si="39"/>
        <v>-0.043535767511177347</v>
      </c>
      <c r="L89" s="5">
        <f t="shared" si="40"/>
        <v>0.008540031397174274</v>
      </c>
      <c r="M89" s="6">
        <f t="shared" si="41"/>
        <v>-0.05468012149606286</v>
      </c>
      <c r="O89" s="35">
        <v>0</v>
      </c>
      <c r="P89" s="35">
        <v>0</v>
      </c>
      <c r="Q89" s="35">
        <f t="shared" si="21"/>
        <v>1</v>
      </c>
      <c r="S89" s="24">
        <f t="shared" si="42"/>
        <v>-0.015222591362126238</v>
      </c>
      <c r="T89" s="24">
        <f t="shared" si="43"/>
        <v>0</v>
      </c>
      <c r="U89" s="24">
        <f t="shared" si="44"/>
        <v>0.01639686028257461</v>
      </c>
      <c r="V89" s="25">
        <f t="shared" si="45"/>
        <v>0.0011742689204483712</v>
      </c>
      <c r="X89" s="36">
        <v>0</v>
      </c>
      <c r="Y89" s="36">
        <v>0</v>
      </c>
      <c r="Z89" s="36">
        <v>1</v>
      </c>
      <c r="AB89" s="29">
        <f t="shared" si="50"/>
        <v>-0.02027491694352158</v>
      </c>
      <c r="AC89" s="29">
        <f t="shared" si="51"/>
        <v>0</v>
      </c>
      <c r="AD89" s="29">
        <f t="shared" si="52"/>
        <v>0.014752904238618558</v>
      </c>
      <c r="AE89" s="30">
        <f t="shared" si="53"/>
        <v>-0.005522012704903023</v>
      </c>
    </row>
    <row r="90" spans="1:31" ht="12.75">
      <c r="A90" s="1">
        <v>40816</v>
      </c>
      <c r="B90" s="2">
        <v>8.5325</v>
      </c>
      <c r="C90" s="2">
        <v>21.75</v>
      </c>
      <c r="D90" s="2">
        <v>130.1</v>
      </c>
      <c r="F90" s="4">
        <f t="shared" si="35"/>
        <v>0.011259259259259302</v>
      </c>
      <c r="G90" s="4">
        <f t="shared" si="36"/>
        <v>-0.05208106341250818</v>
      </c>
      <c r="H90" s="4">
        <f t="shared" si="37"/>
        <v>-0.000153704272978894</v>
      </c>
      <c r="J90" s="5">
        <f t="shared" si="38"/>
        <v>0.0033777777777777907</v>
      </c>
      <c r="K90" s="5">
        <f t="shared" si="39"/>
        <v>-0.015624319023752452</v>
      </c>
      <c r="L90" s="5">
        <f t="shared" si="40"/>
        <v>-6.14817091915576E-05</v>
      </c>
      <c r="M90" s="6">
        <f t="shared" si="41"/>
        <v>-0.01230802295516622</v>
      </c>
      <c r="O90" s="35">
        <v>0.131</v>
      </c>
      <c r="P90" s="35">
        <v>0.027</v>
      </c>
      <c r="Q90" s="35">
        <f t="shared" si="21"/>
        <v>0.842</v>
      </c>
      <c r="S90" s="24">
        <f t="shared" si="42"/>
        <v>0</v>
      </c>
      <c r="T90" s="24">
        <f t="shared" si="43"/>
        <v>0</v>
      </c>
      <c r="U90" s="24">
        <f t="shared" si="44"/>
        <v>-0.000153704272978894</v>
      </c>
      <c r="V90" s="25">
        <f t="shared" si="45"/>
        <v>-0.000153704272978894</v>
      </c>
      <c r="X90" s="36">
        <v>0.161</v>
      </c>
      <c r="Y90" s="36">
        <v>0.041</v>
      </c>
      <c r="Z90" s="36">
        <v>0.798</v>
      </c>
      <c r="AB90" s="29">
        <f t="shared" si="50"/>
        <v>0</v>
      </c>
      <c r="AC90" s="29">
        <f t="shared" si="51"/>
        <v>0</v>
      </c>
      <c r="AD90" s="29">
        <f t="shared" si="52"/>
        <v>-0.000153704272978894</v>
      </c>
      <c r="AE90" s="30">
        <f t="shared" si="53"/>
        <v>-0.000153704272978894</v>
      </c>
    </row>
    <row r="91" spans="1:31" ht="12.75">
      <c r="A91" s="1">
        <v>40847</v>
      </c>
      <c r="B91" s="2">
        <v>9.075</v>
      </c>
      <c r="C91" s="2">
        <v>24.07</v>
      </c>
      <c r="D91" s="2">
        <v>128.41</v>
      </c>
      <c r="F91" s="4">
        <f t="shared" si="35"/>
        <v>0.0635804277761498</v>
      </c>
      <c r="G91" s="4">
        <f t="shared" si="36"/>
        <v>0.10666666666666669</v>
      </c>
      <c r="H91" s="4">
        <f t="shared" si="37"/>
        <v>-0.012990007686395022</v>
      </c>
      <c r="J91" s="5">
        <f t="shared" si="38"/>
        <v>0.019074128332844942</v>
      </c>
      <c r="K91" s="5">
        <f t="shared" si="39"/>
        <v>0.03200000000000001</v>
      </c>
      <c r="L91" s="5">
        <f t="shared" si="40"/>
        <v>-0.005196003074558009</v>
      </c>
      <c r="M91" s="6">
        <f t="shared" si="41"/>
        <v>0.04587812525828694</v>
      </c>
      <c r="O91" s="35">
        <v>0.154</v>
      </c>
      <c r="P91" s="35">
        <v>0</v>
      </c>
      <c r="Q91" s="35">
        <f>1-O91-P91</f>
        <v>0.846</v>
      </c>
      <c r="S91" s="24">
        <f t="shared" si="42"/>
        <v>0.008329036038675625</v>
      </c>
      <c r="T91" s="24">
        <f t="shared" si="43"/>
        <v>0.0028800000000000006</v>
      </c>
      <c r="U91" s="24">
        <f t="shared" si="44"/>
        <v>-0.010937586471944608</v>
      </c>
      <c r="V91" s="25">
        <f t="shared" si="45"/>
        <v>0.000271449566731018</v>
      </c>
      <c r="X91" s="36">
        <v>0.239</v>
      </c>
      <c r="Y91" s="36">
        <v>0</v>
      </c>
      <c r="Z91" s="36">
        <v>0.761</v>
      </c>
      <c r="AB91" s="29">
        <f t="shared" si="50"/>
        <v>0.010236448871960119</v>
      </c>
      <c r="AC91" s="29">
        <f t="shared" si="51"/>
        <v>0.004373333333333334</v>
      </c>
      <c r="AD91" s="29">
        <f t="shared" si="52"/>
        <v>-0.010366026133743229</v>
      </c>
      <c r="AE91" s="30">
        <f t="shared" si="53"/>
        <v>0.004243756071550225</v>
      </c>
    </row>
    <row r="92" spans="1:31" ht="12.75">
      <c r="A92" s="1">
        <v>40877</v>
      </c>
      <c r="B92" s="2">
        <v>9.15</v>
      </c>
      <c r="C92" s="2">
        <v>23.43</v>
      </c>
      <c r="D92" s="2">
        <v>125.5</v>
      </c>
      <c r="F92" s="4">
        <f t="shared" si="35"/>
        <v>0.00826446280991755</v>
      </c>
      <c r="G92" s="4">
        <f t="shared" si="36"/>
        <v>-0.026589115081013692</v>
      </c>
      <c r="H92" s="4">
        <f t="shared" si="37"/>
        <v>-0.02266178646522854</v>
      </c>
      <c r="J92" s="5">
        <f t="shared" si="38"/>
        <v>0.002479338842975265</v>
      </c>
      <c r="K92" s="5">
        <f t="shared" si="39"/>
        <v>-0.007976734524304108</v>
      </c>
      <c r="L92" s="5">
        <f t="shared" si="40"/>
        <v>-0.009064714586091416</v>
      </c>
      <c r="M92" s="6">
        <f t="shared" si="41"/>
        <v>-0.01456211026742026</v>
      </c>
      <c r="O92" s="35">
        <v>0</v>
      </c>
      <c r="P92" s="35">
        <v>0</v>
      </c>
      <c r="Q92" s="35">
        <f>1-O92-P92</f>
        <v>1</v>
      </c>
      <c r="S92" s="24">
        <f t="shared" si="42"/>
        <v>0.0012727272727273027</v>
      </c>
      <c r="T92" s="24">
        <f t="shared" si="43"/>
        <v>0</v>
      </c>
      <c r="U92" s="24">
        <f t="shared" si="44"/>
        <v>-0.019171871349583345</v>
      </c>
      <c r="V92" s="25">
        <f t="shared" si="45"/>
        <v>-0.01789914407685604</v>
      </c>
      <c r="X92" s="36">
        <v>0</v>
      </c>
      <c r="Y92" s="36">
        <v>0</v>
      </c>
      <c r="Z92" s="36">
        <v>1</v>
      </c>
      <c r="AB92" s="29">
        <f t="shared" si="50"/>
        <v>0.001975206611570294</v>
      </c>
      <c r="AC92" s="29">
        <f t="shared" si="51"/>
        <v>0</v>
      </c>
      <c r="AD92" s="29">
        <f t="shared" si="52"/>
        <v>-0.01724561950003892</v>
      </c>
      <c r="AE92" s="30">
        <f t="shared" si="53"/>
        <v>-0.015270412888468626</v>
      </c>
    </row>
    <row r="93" spans="1:31" ht="12.75">
      <c r="A93" s="1">
        <v>40907</v>
      </c>
      <c r="B93" s="2">
        <v>9.69</v>
      </c>
      <c r="C93" s="2">
        <v>23.075</v>
      </c>
      <c r="D93" s="2">
        <v>129.41</v>
      </c>
      <c r="F93" s="4">
        <f t="shared" si="35"/>
        <v>0.05901639344262288</v>
      </c>
      <c r="G93" s="4">
        <f t="shared" si="36"/>
        <v>-0.015151515151515138</v>
      </c>
      <c r="H93" s="4">
        <f t="shared" si="37"/>
        <v>0.03115537848605565</v>
      </c>
      <c r="J93" s="5">
        <f t="shared" si="38"/>
        <v>0.017704918032786864</v>
      </c>
      <c r="K93" s="5">
        <f t="shared" si="39"/>
        <v>-0.004545454545454541</v>
      </c>
      <c r="L93" s="5">
        <f t="shared" si="40"/>
        <v>0.012462151394422262</v>
      </c>
      <c r="M93" s="6">
        <f t="shared" si="41"/>
        <v>0.025621614881754587</v>
      </c>
      <c r="O93" s="35">
        <v>0</v>
      </c>
      <c r="P93" s="35">
        <v>0</v>
      </c>
      <c r="Q93" s="35">
        <f>1-O93-P93</f>
        <v>1</v>
      </c>
      <c r="S93" s="24">
        <f t="shared" si="42"/>
        <v>0</v>
      </c>
      <c r="T93" s="24">
        <f t="shared" si="43"/>
        <v>0</v>
      </c>
      <c r="U93" s="24">
        <f t="shared" si="44"/>
        <v>0.03115537848605565</v>
      </c>
      <c r="V93" s="25">
        <f t="shared" si="45"/>
        <v>0.03115537848605565</v>
      </c>
      <c r="X93" s="36">
        <v>0</v>
      </c>
      <c r="Y93" s="36">
        <v>0</v>
      </c>
      <c r="Z93" s="36">
        <v>1</v>
      </c>
      <c r="AB93" s="29">
        <f t="shared" si="50"/>
        <v>0</v>
      </c>
      <c r="AC93" s="29">
        <f t="shared" si="51"/>
        <v>0</v>
      </c>
      <c r="AD93" s="29">
        <f t="shared" si="52"/>
        <v>0.03115537848605565</v>
      </c>
      <c r="AE93" s="30">
        <f t="shared" si="53"/>
        <v>0.03115537848605565</v>
      </c>
    </row>
    <row r="94" spans="1:31" ht="12.75">
      <c r="A94" s="1">
        <v>40939</v>
      </c>
      <c r="B94" s="2">
        <v>9.98</v>
      </c>
      <c r="C94" s="2">
        <v>24.21</v>
      </c>
      <c r="D94" s="2">
        <v>131.2</v>
      </c>
      <c r="F94" s="4">
        <f t="shared" si="35"/>
        <v>0.029927760577915574</v>
      </c>
      <c r="G94" s="4">
        <f t="shared" si="36"/>
        <v>0.04918743228602396</v>
      </c>
      <c r="H94" s="4">
        <f t="shared" si="37"/>
        <v>0.013832006800092778</v>
      </c>
      <c r="J94" s="5">
        <f t="shared" si="38"/>
        <v>0.008978328173374671</v>
      </c>
      <c r="K94" s="5">
        <f t="shared" si="39"/>
        <v>0.014756229685807186</v>
      </c>
      <c r="L94" s="5">
        <f t="shared" si="40"/>
        <v>0.005532802720037111</v>
      </c>
      <c r="M94" s="6">
        <f t="shared" si="41"/>
        <v>0.02926736057921897</v>
      </c>
      <c r="O94" s="35">
        <v>0</v>
      </c>
      <c r="P94" s="35">
        <v>0</v>
      </c>
      <c r="Q94" s="35">
        <f>1-O94-P94</f>
        <v>1</v>
      </c>
      <c r="S94" s="24">
        <f t="shared" si="42"/>
        <v>0</v>
      </c>
      <c r="T94" s="24">
        <f t="shared" si="43"/>
        <v>0</v>
      </c>
      <c r="U94" s="24">
        <f t="shared" si="44"/>
        <v>0.013832006800092778</v>
      </c>
      <c r="V94" s="25">
        <f t="shared" si="45"/>
        <v>0.013832006800092778</v>
      </c>
      <c r="X94" s="36">
        <v>0</v>
      </c>
      <c r="Y94" s="36">
        <v>0.052</v>
      </c>
      <c r="Z94" s="36">
        <v>0.948</v>
      </c>
      <c r="AB94" s="29">
        <f t="shared" si="50"/>
        <v>0</v>
      </c>
      <c r="AC94" s="29">
        <f t="shared" si="51"/>
        <v>0</v>
      </c>
      <c r="AD94" s="29">
        <f t="shared" si="52"/>
        <v>0.013832006800092778</v>
      </c>
      <c r="AE94" s="30">
        <f t="shared" si="53"/>
        <v>0.013832006800092778</v>
      </c>
    </row>
    <row r="95" spans="1:31" ht="12.75">
      <c r="A95" s="1">
        <v>40968</v>
      </c>
      <c r="B95" s="2">
        <v>10.1875</v>
      </c>
      <c r="C95" s="2">
        <v>25.26</v>
      </c>
      <c r="D95" s="2">
        <v>132.95</v>
      </c>
      <c r="F95" s="4">
        <f t="shared" si="35"/>
        <v>0.02079158316633256</v>
      </c>
      <c r="G95" s="4">
        <f t="shared" si="36"/>
        <v>0.04337050805452303</v>
      </c>
      <c r="H95" s="4">
        <f t="shared" si="37"/>
        <v>0.013338414634146423</v>
      </c>
      <c r="J95" s="5">
        <f t="shared" si="38"/>
        <v>0.006237474949899768</v>
      </c>
      <c r="K95" s="5">
        <f t="shared" si="39"/>
        <v>0.013011152416356907</v>
      </c>
      <c r="L95" s="5">
        <f t="shared" si="40"/>
        <v>0.005335365853658569</v>
      </c>
      <c r="M95" s="6">
        <f t="shared" si="41"/>
        <v>0.024583993219915244</v>
      </c>
      <c r="O95" s="35">
        <v>0</v>
      </c>
      <c r="P95" s="35">
        <v>0</v>
      </c>
      <c r="Q95" s="35">
        <f>1-O95-P95</f>
        <v>1</v>
      </c>
      <c r="S95" s="24">
        <f t="shared" si="42"/>
        <v>0</v>
      </c>
      <c r="T95" s="24">
        <f t="shared" si="43"/>
        <v>0</v>
      </c>
      <c r="U95" s="24">
        <f t="shared" si="44"/>
        <v>0.013338414634146423</v>
      </c>
      <c r="V95" s="25">
        <f t="shared" si="45"/>
        <v>0.013338414634146423</v>
      </c>
      <c r="X95" s="36">
        <v>0.666</v>
      </c>
      <c r="Y95" s="36">
        <v>0.023</v>
      </c>
      <c r="Z95" s="36">
        <v>0.311</v>
      </c>
      <c r="AB95" s="29">
        <f t="shared" si="50"/>
        <v>0</v>
      </c>
      <c r="AC95" s="29">
        <f t="shared" si="51"/>
        <v>0.002255266418835197</v>
      </c>
      <c r="AD95" s="29">
        <f t="shared" si="52"/>
        <v>0.012644817073170809</v>
      </c>
      <c r="AE95" s="30">
        <f t="shared" si="53"/>
        <v>0.014900083492006007</v>
      </c>
    </row>
    <row r="96" spans="1:31" ht="12.75">
      <c r="A96" s="1">
        <v>40998</v>
      </c>
      <c r="B96" s="2">
        <v>10.525</v>
      </c>
      <c r="C96" s="2">
        <v>24.82</v>
      </c>
      <c r="D96" s="2">
        <v>132.62</v>
      </c>
      <c r="F96" s="4">
        <f t="shared" si="35"/>
        <v>0.03312883435582825</v>
      </c>
      <c r="G96" s="4">
        <f t="shared" si="36"/>
        <v>-0.017418844022169533</v>
      </c>
      <c r="H96" s="4">
        <f t="shared" si="37"/>
        <v>-0.0024821361414064658</v>
      </c>
      <c r="J96" s="5">
        <f t="shared" si="38"/>
        <v>0.009938650306748476</v>
      </c>
      <c r="K96" s="5">
        <f t="shared" si="39"/>
        <v>-0.00522565320665086</v>
      </c>
      <c r="L96" s="5">
        <f t="shared" si="40"/>
        <v>-0.0009928544565625864</v>
      </c>
      <c r="M96" s="6">
        <f t="shared" si="41"/>
        <v>0.0037201426435350296</v>
      </c>
      <c r="O96" s="35">
        <v>0.046</v>
      </c>
      <c r="P96" s="35">
        <v>0.243</v>
      </c>
      <c r="Q96" s="35">
        <v>0.711</v>
      </c>
      <c r="S96" s="24">
        <f t="shared" si="42"/>
        <v>0</v>
      </c>
      <c r="T96" s="24">
        <f t="shared" si="43"/>
        <v>0</v>
      </c>
      <c r="U96" s="24">
        <f t="shared" si="44"/>
        <v>-0.0024821361414064658</v>
      </c>
      <c r="V96" s="25">
        <f t="shared" si="45"/>
        <v>-0.0024821361414064658</v>
      </c>
      <c r="X96" s="36">
        <v>0.18</v>
      </c>
      <c r="Y96" s="36">
        <v>0.231</v>
      </c>
      <c r="Z96" s="36">
        <v>0.589</v>
      </c>
      <c r="AB96" s="29">
        <f t="shared" si="50"/>
        <v>0.022063803680981618</v>
      </c>
      <c r="AC96" s="29">
        <f t="shared" si="51"/>
        <v>-0.00040063341250989924</v>
      </c>
      <c r="AD96" s="29">
        <f t="shared" si="52"/>
        <v>-0.0007719443399774108</v>
      </c>
      <c r="AE96" s="30">
        <f t="shared" si="53"/>
        <v>0.02089122592849431</v>
      </c>
    </row>
    <row r="97" spans="1:31" ht="12.75">
      <c r="A97" s="1">
        <v>41029</v>
      </c>
      <c r="B97" s="2">
        <v>10.53</v>
      </c>
      <c r="C97" s="2">
        <v>23.345</v>
      </c>
      <c r="D97" s="2">
        <v>132.6</v>
      </c>
      <c r="F97" s="4">
        <f t="shared" si="35"/>
        <v>0.00047505938242276</v>
      </c>
      <c r="G97" s="4">
        <f t="shared" si="36"/>
        <v>-0.059427880741337646</v>
      </c>
      <c r="H97" s="4">
        <f t="shared" si="37"/>
        <v>-0.00015080681646817418</v>
      </c>
      <c r="J97" s="5">
        <f t="shared" si="38"/>
        <v>0.000142517814726828</v>
      </c>
      <c r="K97" s="5">
        <f t="shared" si="39"/>
        <v>-0.017828364222401295</v>
      </c>
      <c r="L97" s="5">
        <f t="shared" si="40"/>
        <v>-6.0322726587269676E-05</v>
      </c>
      <c r="M97" s="6">
        <f t="shared" si="41"/>
        <v>-0.017746169134261736</v>
      </c>
      <c r="O97" s="35">
        <v>0.662</v>
      </c>
      <c r="P97" s="35">
        <v>0.013</v>
      </c>
      <c r="Q97" s="35">
        <v>0.325</v>
      </c>
      <c r="S97" s="24">
        <f t="shared" si="42"/>
        <v>2.1852731591446962E-05</v>
      </c>
      <c r="T97" s="24">
        <f t="shared" si="43"/>
        <v>-0.014440975020145047</v>
      </c>
      <c r="U97" s="24">
        <f t="shared" si="44"/>
        <v>-0.00010722364650887183</v>
      </c>
      <c r="V97" s="25">
        <f t="shared" si="45"/>
        <v>-0.014526345935062473</v>
      </c>
      <c r="X97" s="36">
        <v>0.633</v>
      </c>
      <c r="Y97" s="36">
        <v>0.047</v>
      </c>
      <c r="Z97" s="36">
        <v>0.32</v>
      </c>
      <c r="AB97" s="29">
        <f t="shared" si="50"/>
        <v>8.55106888360968E-05</v>
      </c>
      <c r="AC97" s="29">
        <f t="shared" si="51"/>
        <v>-0.013727840451248996</v>
      </c>
      <c r="AD97" s="29">
        <f t="shared" si="52"/>
        <v>-8.882521489975458E-05</v>
      </c>
      <c r="AE97" s="30">
        <f t="shared" si="53"/>
        <v>-0.013731154977312655</v>
      </c>
    </row>
    <row r="98" spans="1:31" ht="12.75">
      <c r="A98" s="1">
        <v>41060</v>
      </c>
      <c r="B98" s="2">
        <v>10.4825</v>
      </c>
      <c r="C98" s="2">
        <v>21.655</v>
      </c>
      <c r="D98" s="2">
        <v>132.48</v>
      </c>
      <c r="F98" s="4">
        <f t="shared" si="35"/>
        <v>-0.004510921177587779</v>
      </c>
      <c r="G98" s="4">
        <f t="shared" si="36"/>
        <v>-0.07239237524095088</v>
      </c>
      <c r="H98" s="4">
        <f t="shared" si="37"/>
        <v>-0.0009049773755656076</v>
      </c>
      <c r="J98" s="5">
        <f t="shared" si="38"/>
        <v>-0.0013532763532763336</v>
      </c>
      <c r="K98" s="5">
        <f t="shared" si="39"/>
        <v>-0.021717712572285264</v>
      </c>
      <c r="L98" s="5">
        <f t="shared" si="40"/>
        <v>-0.0003619909502262431</v>
      </c>
      <c r="M98" s="6">
        <f t="shared" si="41"/>
        <v>-0.02343297987578784</v>
      </c>
      <c r="O98" s="35">
        <v>0.597</v>
      </c>
      <c r="P98" s="35">
        <v>0.071</v>
      </c>
      <c r="Q98" s="35">
        <v>0.332</v>
      </c>
      <c r="S98" s="24">
        <f t="shared" si="42"/>
        <v>-0.0029862298195631096</v>
      </c>
      <c r="T98" s="24">
        <f t="shared" si="43"/>
        <v>-0.0009411008781323614</v>
      </c>
      <c r="U98" s="24">
        <f t="shared" si="44"/>
        <v>-0.0002941176470588225</v>
      </c>
      <c r="V98" s="25">
        <f t="shared" si="45"/>
        <v>-0.004221448344754293</v>
      </c>
      <c r="X98" s="36">
        <v>0.544</v>
      </c>
      <c r="Y98" s="36">
        <v>0.141</v>
      </c>
      <c r="Z98" s="36">
        <v>0.315</v>
      </c>
      <c r="AB98" s="29">
        <f t="shared" si="50"/>
        <v>-0.002855413105413064</v>
      </c>
      <c r="AC98" s="29">
        <f t="shared" si="51"/>
        <v>-0.0034024416363246913</v>
      </c>
      <c r="AD98" s="29">
        <f t="shared" si="52"/>
        <v>-0.00028959276018099446</v>
      </c>
      <c r="AE98" s="30">
        <f t="shared" si="53"/>
        <v>-0.006547447501918749</v>
      </c>
    </row>
    <row r="99" spans="1:31" ht="12.75">
      <c r="A99" s="1">
        <v>41089</v>
      </c>
      <c r="B99" s="2">
        <v>10.655</v>
      </c>
      <c r="C99" s="2">
        <v>23.38</v>
      </c>
      <c r="D99" s="2">
        <v>132.47</v>
      </c>
      <c r="F99" s="4">
        <f aca="true" t="shared" si="54" ref="F99:H100">+B99/B98-1</f>
        <v>0.01645599809205822</v>
      </c>
      <c r="G99" s="4">
        <f t="shared" si="54"/>
        <v>0.07965827753405663</v>
      </c>
      <c r="H99" s="4">
        <f t="shared" si="54"/>
        <v>-7.548309178739832E-05</v>
      </c>
      <c r="J99" s="5">
        <f t="shared" si="38"/>
        <v>0.004936799427617466</v>
      </c>
      <c r="K99" s="5">
        <f t="shared" si="39"/>
        <v>0.023897483260216987</v>
      </c>
      <c r="L99" s="5">
        <f t="shared" si="40"/>
        <v>-3.0193236714959328E-05</v>
      </c>
      <c r="M99" s="6">
        <f aca="true" t="shared" si="55" ref="M99:M104">SUM(J99:L99)</f>
        <v>0.028804089451119494</v>
      </c>
      <c r="O99" s="35">
        <v>0.492</v>
      </c>
      <c r="P99" s="35">
        <v>0.023</v>
      </c>
      <c r="Q99" s="35">
        <v>0.485</v>
      </c>
      <c r="S99" s="24">
        <f aca="true" t="shared" si="56" ref="S99:U100">+O98*F99</f>
        <v>0.009824230860958757</v>
      </c>
      <c r="T99" s="24">
        <f t="shared" si="56"/>
        <v>0.005655737704918021</v>
      </c>
      <c r="U99" s="24">
        <f t="shared" si="56"/>
        <v>-2.506038647341624E-05</v>
      </c>
      <c r="V99" s="25">
        <f aca="true" t="shared" si="57" ref="V99:V104">SUM(S99:U99)</f>
        <v>0.015454908179403362</v>
      </c>
      <c r="X99" s="36">
        <v>0.496</v>
      </c>
      <c r="Y99" s="36">
        <v>0.123</v>
      </c>
      <c r="Z99" s="36">
        <v>0.381</v>
      </c>
      <c r="AB99" s="29">
        <f t="shared" si="50"/>
        <v>0.008952062962079673</v>
      </c>
      <c r="AC99" s="29">
        <f t="shared" si="51"/>
        <v>0.011231817132301983</v>
      </c>
      <c r="AD99" s="29">
        <f t="shared" si="52"/>
        <v>-2.377717391303047E-05</v>
      </c>
      <c r="AE99" s="30">
        <f t="shared" si="53"/>
        <v>0.020160102920468628</v>
      </c>
    </row>
    <row r="100" spans="1:31" ht="12.75">
      <c r="A100" s="1">
        <v>41121</v>
      </c>
      <c r="B100" s="2">
        <v>11.2284</v>
      </c>
      <c r="C100" s="2">
        <v>23.302</v>
      </c>
      <c r="D100" s="2">
        <v>134.054</v>
      </c>
      <c r="F100" s="4">
        <f t="shared" si="54"/>
        <v>0.05381511027686536</v>
      </c>
      <c r="G100" s="4">
        <f t="shared" si="54"/>
        <v>-0.0033361847733105465</v>
      </c>
      <c r="H100" s="4">
        <f t="shared" si="54"/>
        <v>0.01195742432248803</v>
      </c>
      <c r="J100" s="5">
        <f t="shared" si="38"/>
        <v>0.016144533083059607</v>
      </c>
      <c r="K100" s="5">
        <f t="shared" si="39"/>
        <v>-0.0010008554319931638</v>
      </c>
      <c r="L100" s="5">
        <f t="shared" si="40"/>
        <v>0.004782969728995213</v>
      </c>
      <c r="M100" s="6">
        <f t="shared" si="55"/>
        <v>0.019926647380061654</v>
      </c>
      <c r="O100" s="35">
        <v>0.032</v>
      </c>
      <c r="P100" s="35">
        <v>0.025</v>
      </c>
      <c r="Q100" s="35">
        <v>0.943</v>
      </c>
      <c r="S100" s="24">
        <f t="shared" si="56"/>
        <v>0.02647703425621776</v>
      </c>
      <c r="T100" s="24">
        <f t="shared" si="56"/>
        <v>-7.673224978614257E-05</v>
      </c>
      <c r="U100" s="24">
        <f t="shared" si="56"/>
        <v>0.005799350796406695</v>
      </c>
      <c r="V100" s="25">
        <f t="shared" si="57"/>
        <v>0.03219965280283831</v>
      </c>
      <c r="X100" s="36">
        <v>0.094</v>
      </c>
      <c r="Y100" s="36">
        <v>0.048</v>
      </c>
      <c r="Z100" s="36">
        <v>0.858</v>
      </c>
      <c r="AB100" s="29">
        <f aca="true" t="shared" si="58" ref="AB100:AD101">+X99*F100</f>
        <v>0.02669229469732522</v>
      </c>
      <c r="AC100" s="29">
        <f t="shared" si="58"/>
        <v>-0.0004103507271171972</v>
      </c>
      <c r="AD100" s="29">
        <f t="shared" si="58"/>
        <v>0.00455577866686794</v>
      </c>
      <c r="AE100" s="30">
        <f aca="true" t="shared" si="59" ref="AE100:AE105">SUM(AB100:AD100)</f>
        <v>0.030837722637075963</v>
      </c>
    </row>
    <row r="101" spans="1:31" ht="12.75">
      <c r="A101" s="1">
        <v>41152</v>
      </c>
      <c r="B101" s="2">
        <v>11.16</v>
      </c>
      <c r="C101" s="2">
        <v>24.385</v>
      </c>
      <c r="D101" s="2">
        <v>135.25</v>
      </c>
      <c r="F101" s="4">
        <f aca="true" t="shared" si="60" ref="F101:H102">+B101/B100-1</f>
        <v>-0.006091696056428342</v>
      </c>
      <c r="G101" s="4">
        <f t="shared" si="60"/>
        <v>0.04647669727920367</v>
      </c>
      <c r="H101" s="4">
        <f t="shared" si="60"/>
        <v>0.00892177779103931</v>
      </c>
      <c r="J101" s="5">
        <f t="shared" si="38"/>
        <v>-0.0018275088169285025</v>
      </c>
      <c r="K101" s="5">
        <f t="shared" si="39"/>
        <v>0.013943009183761101</v>
      </c>
      <c r="L101" s="5">
        <f t="shared" si="40"/>
        <v>0.003568711116415724</v>
      </c>
      <c r="M101" s="6">
        <f t="shared" si="55"/>
        <v>0.015684211483248323</v>
      </c>
      <c r="O101" s="35">
        <v>0.272</v>
      </c>
      <c r="P101" s="35">
        <v>0</v>
      </c>
      <c r="Q101" s="35">
        <v>0.728</v>
      </c>
      <c r="S101" s="24">
        <f aca="true" t="shared" si="61" ref="S101:U102">+O100*F101</f>
        <v>-0.00019493427380570694</v>
      </c>
      <c r="T101" s="24">
        <f t="shared" si="61"/>
        <v>0.0011619174319800918</v>
      </c>
      <c r="U101" s="24">
        <f t="shared" si="61"/>
        <v>0.008413236456950067</v>
      </c>
      <c r="V101" s="25">
        <f t="shared" si="57"/>
        <v>0.009380219615124452</v>
      </c>
      <c r="X101" s="36">
        <v>0.475</v>
      </c>
      <c r="Y101" s="36">
        <v>0</v>
      </c>
      <c r="Z101" s="36">
        <v>0.525</v>
      </c>
      <c r="AB101" s="29">
        <f t="shared" si="58"/>
        <v>-0.0005726194293042641</v>
      </c>
      <c r="AC101" s="29">
        <f t="shared" si="58"/>
        <v>0.0022308814694017762</v>
      </c>
      <c r="AD101" s="29">
        <f t="shared" si="58"/>
        <v>0.007654885344711727</v>
      </c>
      <c r="AE101" s="30">
        <f t="shared" si="59"/>
        <v>0.009313147384809239</v>
      </c>
    </row>
    <row r="102" spans="1:31" ht="12.75">
      <c r="A102" s="1">
        <v>41180</v>
      </c>
      <c r="B102" s="2">
        <v>11.147</v>
      </c>
      <c r="C102" s="2">
        <v>24.776</v>
      </c>
      <c r="D102" s="2">
        <v>136.58</v>
      </c>
      <c r="F102" s="4">
        <f t="shared" si="60"/>
        <v>-0.00116487455197134</v>
      </c>
      <c r="G102" s="4">
        <f t="shared" si="60"/>
        <v>0.016034447406192198</v>
      </c>
      <c r="H102" s="4">
        <f t="shared" si="60"/>
        <v>0.009833641404805915</v>
      </c>
      <c r="J102" s="5">
        <f t="shared" si="38"/>
        <v>-0.00034946236559140197</v>
      </c>
      <c r="K102" s="5">
        <f t="shared" si="39"/>
        <v>0.004810334221857659</v>
      </c>
      <c r="L102" s="5">
        <f t="shared" si="40"/>
        <v>0.003933456561922366</v>
      </c>
      <c r="M102" s="6">
        <f t="shared" si="55"/>
        <v>0.008394328418188624</v>
      </c>
      <c r="O102" s="35">
        <v>0.388</v>
      </c>
      <c r="P102" s="35">
        <v>0.046</v>
      </c>
      <c r="Q102" s="35">
        <v>0.566</v>
      </c>
      <c r="S102" s="24">
        <f t="shared" si="61"/>
        <v>-0.0003168458781362045</v>
      </c>
      <c r="T102" s="24">
        <f t="shared" si="61"/>
        <v>0</v>
      </c>
      <c r="U102" s="24">
        <f t="shared" si="61"/>
        <v>0.007158890942698706</v>
      </c>
      <c r="V102" s="25">
        <f t="shared" si="57"/>
        <v>0.006842045064562501</v>
      </c>
      <c r="X102" s="36">
        <v>0.346</v>
      </c>
      <c r="Y102" s="36">
        <v>0.133</v>
      </c>
      <c r="Z102" s="36">
        <v>0.521</v>
      </c>
      <c r="AB102" s="29">
        <f aca="true" t="shared" si="62" ref="AB102:AD103">+X101*F102</f>
        <v>-0.0005533154121863864</v>
      </c>
      <c r="AC102" s="29">
        <f t="shared" si="62"/>
        <v>0</v>
      </c>
      <c r="AD102" s="29">
        <f t="shared" si="62"/>
        <v>0.005162661737523106</v>
      </c>
      <c r="AE102" s="30">
        <f t="shared" si="59"/>
        <v>0.00460934632533672</v>
      </c>
    </row>
    <row r="103" spans="1:31" ht="12.75">
      <c r="A103" s="1">
        <v>41213</v>
      </c>
      <c r="B103" s="2">
        <v>10.835</v>
      </c>
      <c r="C103" s="2">
        <v>25.145</v>
      </c>
      <c r="D103" s="2">
        <v>137.28</v>
      </c>
      <c r="F103" s="4">
        <f aca="true" t="shared" si="63" ref="F103:H104">+B103/B102-1</f>
        <v>-0.027989593612631092</v>
      </c>
      <c r="G103" s="4">
        <f t="shared" si="63"/>
        <v>0.014893445269615668</v>
      </c>
      <c r="H103" s="4">
        <f t="shared" si="63"/>
        <v>0.005125201347195629</v>
      </c>
      <c r="J103" s="5">
        <f t="shared" si="38"/>
        <v>-0.008396878083789328</v>
      </c>
      <c r="K103" s="5">
        <f t="shared" si="39"/>
        <v>0.0044680335808847</v>
      </c>
      <c r="L103" s="5">
        <f t="shared" si="40"/>
        <v>0.0020500805388782516</v>
      </c>
      <c r="M103" s="6">
        <f t="shared" si="55"/>
        <v>-0.001878763964026376</v>
      </c>
      <c r="O103" s="35">
        <v>0.253</v>
      </c>
      <c r="P103" s="35">
        <v>0.251</v>
      </c>
      <c r="Q103" s="35">
        <v>0.496</v>
      </c>
      <c r="S103" s="24">
        <f aca="true" t="shared" si="64" ref="S103:U104">+O102*F103</f>
        <v>-0.010859962321700865</v>
      </c>
      <c r="T103" s="24">
        <f t="shared" si="64"/>
        <v>0.0006850984824023208</v>
      </c>
      <c r="U103" s="24">
        <f t="shared" si="64"/>
        <v>0.002900863962512726</v>
      </c>
      <c r="V103" s="25">
        <f t="shared" si="57"/>
        <v>-0.007273999876785817</v>
      </c>
      <c r="X103" s="36">
        <v>0.357</v>
      </c>
      <c r="Y103" s="36">
        <v>0.303</v>
      </c>
      <c r="Z103" s="36">
        <v>0.34</v>
      </c>
      <c r="AB103" s="29">
        <f t="shared" si="62"/>
        <v>-0.009684399389970358</v>
      </c>
      <c r="AC103" s="29">
        <f t="shared" si="62"/>
        <v>0.001980828220858884</v>
      </c>
      <c r="AD103" s="29">
        <f t="shared" si="62"/>
        <v>0.002670229901888923</v>
      </c>
      <c r="AE103" s="30">
        <f t="shared" si="59"/>
        <v>-0.005033341267222552</v>
      </c>
    </row>
    <row r="104" spans="1:31" ht="12.75">
      <c r="A104" s="1">
        <v>41243</v>
      </c>
      <c r="B104" s="2">
        <v>10.8225</v>
      </c>
      <c r="C104" s="2">
        <v>25.92</v>
      </c>
      <c r="D104" s="2">
        <v>138.49</v>
      </c>
      <c r="F104" s="4">
        <f t="shared" si="63"/>
        <v>-0.0011536686663591311</v>
      </c>
      <c r="G104" s="4">
        <f t="shared" si="63"/>
        <v>0.030821236826406917</v>
      </c>
      <c r="H104" s="4">
        <f t="shared" si="63"/>
        <v>0.008814102564102644</v>
      </c>
      <c r="J104" s="5">
        <f t="shared" si="38"/>
        <v>-0.0003461005999077393</v>
      </c>
      <c r="K104" s="5">
        <f t="shared" si="39"/>
        <v>0.009246371047922074</v>
      </c>
      <c r="L104" s="5">
        <f t="shared" si="40"/>
        <v>0.003525641025641058</v>
      </c>
      <c r="M104" s="6">
        <f t="shared" si="55"/>
        <v>0.012425911473655392</v>
      </c>
      <c r="O104" s="35">
        <v>0.218</v>
      </c>
      <c r="P104" s="35">
        <v>0.246</v>
      </c>
      <c r="Q104" s="35">
        <v>0.536</v>
      </c>
      <c r="S104" s="24">
        <f t="shared" si="64"/>
        <v>-0.00029187817258886017</v>
      </c>
      <c r="T104" s="24">
        <f t="shared" si="64"/>
        <v>0.007736130443428136</v>
      </c>
      <c r="U104" s="24">
        <f t="shared" si="64"/>
        <v>0.0043717948717949115</v>
      </c>
      <c r="V104" s="25">
        <f t="shared" si="57"/>
        <v>0.011816047142634187</v>
      </c>
      <c r="X104" s="36">
        <v>0.351</v>
      </c>
      <c r="Y104" s="36">
        <v>0.262</v>
      </c>
      <c r="Z104" s="36">
        <v>0.387</v>
      </c>
      <c r="AB104" s="29">
        <f aca="true" t="shared" si="65" ref="AB104:AD105">+X103*F104</f>
        <v>-0.0004118597138902098</v>
      </c>
      <c r="AC104" s="29">
        <f t="shared" si="65"/>
        <v>0.009338834758401296</v>
      </c>
      <c r="AD104" s="29">
        <f t="shared" si="65"/>
        <v>0.002996794871794899</v>
      </c>
      <c r="AE104" s="30">
        <f t="shared" si="59"/>
        <v>0.011923769916305985</v>
      </c>
    </row>
    <row r="105" spans="1:31" ht="12.75">
      <c r="A105" s="1">
        <v>41271</v>
      </c>
      <c r="B105" s="2">
        <v>10.65</v>
      </c>
      <c r="C105" s="2">
        <v>26.39</v>
      </c>
      <c r="D105" s="2">
        <v>139.1</v>
      </c>
      <c r="F105" s="4">
        <f aca="true" t="shared" si="66" ref="F105:H106">+B105/B104-1</f>
        <v>-0.01593901593901592</v>
      </c>
      <c r="G105" s="4">
        <f t="shared" si="66"/>
        <v>0.018132716049382713</v>
      </c>
      <c r="H105" s="4">
        <f t="shared" si="66"/>
        <v>0.004404650155245715</v>
      </c>
      <c r="J105" s="5">
        <f t="shared" si="38"/>
        <v>-0.004781704781704776</v>
      </c>
      <c r="K105" s="5">
        <f t="shared" si="39"/>
        <v>0.005439814814814814</v>
      </c>
      <c r="L105" s="5">
        <f t="shared" si="40"/>
        <v>0.0017618600620982862</v>
      </c>
      <c r="M105" s="6">
        <f aca="true" t="shared" si="67" ref="M105:M110">SUM(J105:L105)</f>
        <v>0.0024199700952083243</v>
      </c>
      <c r="O105" s="35">
        <v>0.348</v>
      </c>
      <c r="P105" s="35">
        <v>0.065</v>
      </c>
      <c r="Q105" s="35">
        <v>0.587</v>
      </c>
      <c r="S105" s="24">
        <f aca="true" t="shared" si="68" ref="S105:U106">+O104*F105</f>
        <v>-0.003474705474705471</v>
      </c>
      <c r="T105" s="24">
        <f t="shared" si="68"/>
        <v>0.004460648148148148</v>
      </c>
      <c r="U105" s="24">
        <f t="shared" si="68"/>
        <v>0.0023608924832117036</v>
      </c>
      <c r="V105" s="25">
        <f aca="true" t="shared" si="69" ref="V105:V110">SUM(S105:U105)</f>
        <v>0.0033468351566543803</v>
      </c>
      <c r="X105" s="36">
        <v>0.302</v>
      </c>
      <c r="Y105" s="36">
        <v>0.151</v>
      </c>
      <c r="Z105" s="36">
        <v>0.547</v>
      </c>
      <c r="AB105" s="29">
        <f t="shared" si="65"/>
        <v>-0.0055945945945945885</v>
      </c>
      <c r="AC105" s="29">
        <f t="shared" si="65"/>
        <v>0.004750771604938271</v>
      </c>
      <c r="AD105" s="29">
        <f t="shared" si="65"/>
        <v>0.0017045996100800917</v>
      </c>
      <c r="AE105" s="30">
        <f t="shared" si="59"/>
        <v>0.0008607766204237746</v>
      </c>
    </row>
    <row r="106" spans="1:31" ht="12.75">
      <c r="A106" s="1">
        <v>41305</v>
      </c>
      <c r="B106" s="2">
        <v>11.0225</v>
      </c>
      <c r="C106" s="2">
        <v>27.19</v>
      </c>
      <c r="D106" s="2">
        <v>138.26</v>
      </c>
      <c r="F106" s="4">
        <f t="shared" si="66"/>
        <v>0.03497652582159638</v>
      </c>
      <c r="G106" s="4">
        <f t="shared" si="66"/>
        <v>0.03031451307313371</v>
      </c>
      <c r="H106" s="4">
        <f t="shared" si="66"/>
        <v>-0.0060388209920920755</v>
      </c>
      <c r="J106" s="5">
        <f aca="true" t="shared" si="70" ref="J106:L107">J$2*F106</f>
        <v>0.010492957746478914</v>
      </c>
      <c r="K106" s="5">
        <f t="shared" si="70"/>
        <v>0.009094353921940112</v>
      </c>
      <c r="L106" s="5">
        <f t="shared" si="70"/>
        <v>-0.0024155283968368304</v>
      </c>
      <c r="M106" s="6">
        <f t="shared" si="67"/>
        <v>0.017171783271582194</v>
      </c>
      <c r="O106" s="35">
        <v>0.17</v>
      </c>
      <c r="P106" s="35">
        <v>0.23</v>
      </c>
      <c r="Q106" s="35">
        <v>0.6</v>
      </c>
      <c r="S106" s="24">
        <f t="shared" si="68"/>
        <v>0.01217183098591554</v>
      </c>
      <c r="T106" s="24">
        <f t="shared" si="68"/>
        <v>0.001970443349753691</v>
      </c>
      <c r="U106" s="24">
        <f t="shared" si="68"/>
        <v>-0.003544787922358048</v>
      </c>
      <c r="V106" s="25">
        <f t="shared" si="69"/>
        <v>0.010597486413311184</v>
      </c>
      <c r="X106" s="36">
        <v>0.263</v>
      </c>
      <c r="Y106" s="36">
        <v>0.253</v>
      </c>
      <c r="Z106" s="36">
        <v>0.484</v>
      </c>
      <c r="AB106" s="29">
        <f aca="true" t="shared" si="71" ref="AB106:AD107">+X105*F106</f>
        <v>0.010562910798122107</v>
      </c>
      <c r="AC106" s="29">
        <f t="shared" si="71"/>
        <v>0.00457749147404319</v>
      </c>
      <c r="AD106" s="29">
        <f t="shared" si="71"/>
        <v>-0.0033032350826743655</v>
      </c>
      <c r="AE106" s="30">
        <f aca="true" t="shared" si="72" ref="AE106:AE111">SUM(AB106:AD106)</f>
        <v>0.01183716718949093</v>
      </c>
    </row>
    <row r="107" spans="1:31" ht="12.75">
      <c r="A107" s="1">
        <v>41333</v>
      </c>
      <c r="B107" s="2">
        <v>11.56</v>
      </c>
      <c r="C107" s="2">
        <v>26.43</v>
      </c>
      <c r="D107" s="2">
        <v>138.91</v>
      </c>
      <c r="F107" s="4">
        <f aca="true" t="shared" si="73" ref="F107:H108">+B107/B106-1</f>
        <v>0.04876389203901099</v>
      </c>
      <c r="G107" s="4">
        <f t="shared" si="73"/>
        <v>-0.02795145273997801</v>
      </c>
      <c r="H107" s="4">
        <f t="shared" si="73"/>
        <v>0.004701287429480727</v>
      </c>
      <c r="J107" s="5">
        <f t="shared" si="70"/>
        <v>0.014629167611703298</v>
      </c>
      <c r="K107" s="5">
        <f t="shared" si="70"/>
        <v>-0.008385435821993402</v>
      </c>
      <c r="L107" s="5">
        <f t="shared" si="70"/>
        <v>0.001880514971792291</v>
      </c>
      <c r="M107" s="6">
        <f t="shared" si="67"/>
        <v>0.008124246761502186</v>
      </c>
      <c r="O107" s="35">
        <v>0.196</v>
      </c>
      <c r="P107" s="35">
        <v>0.201</v>
      </c>
      <c r="Q107" s="35">
        <v>0.604</v>
      </c>
      <c r="S107" s="24">
        <f aca="true" t="shared" si="74" ref="S107:U108">+O106*F107</f>
        <v>0.008289861646631869</v>
      </c>
      <c r="T107" s="24">
        <f t="shared" si="74"/>
        <v>-0.006428834130194943</v>
      </c>
      <c r="U107" s="24">
        <f t="shared" si="74"/>
        <v>0.0028207724576884362</v>
      </c>
      <c r="V107" s="25">
        <f t="shared" si="69"/>
        <v>0.004681799974125362</v>
      </c>
      <c r="X107" s="36">
        <v>0.255</v>
      </c>
      <c r="Y107" s="36">
        <v>0.255</v>
      </c>
      <c r="Z107" s="36">
        <v>0.49</v>
      </c>
      <c r="AB107" s="29">
        <f t="shared" si="71"/>
        <v>0.012824903606259892</v>
      </c>
      <c r="AC107" s="29">
        <f t="shared" si="71"/>
        <v>-0.007071717543214437</v>
      </c>
      <c r="AD107" s="29">
        <f t="shared" si="71"/>
        <v>0.002275423115868672</v>
      </c>
      <c r="AE107" s="30">
        <f t="shared" si="72"/>
        <v>0.008028609178914126</v>
      </c>
    </row>
    <row r="108" spans="1:31" ht="12.75">
      <c r="A108" s="1">
        <v>41361</v>
      </c>
      <c r="B108" s="2">
        <v>12.165</v>
      </c>
      <c r="C108" s="2">
        <v>26.34</v>
      </c>
      <c r="D108" s="2">
        <v>139.27</v>
      </c>
      <c r="F108" s="4">
        <f t="shared" si="73"/>
        <v>0.05233564013840808</v>
      </c>
      <c r="G108" s="4">
        <f t="shared" si="73"/>
        <v>-0.0034052213393870323</v>
      </c>
      <c r="H108" s="4">
        <f t="shared" si="73"/>
        <v>0.002591606075876607</v>
      </c>
      <c r="J108" s="5">
        <f aca="true" t="shared" si="75" ref="J108:L109">J$2*F108</f>
        <v>0.015700692041522423</v>
      </c>
      <c r="K108" s="5">
        <f t="shared" si="75"/>
        <v>-0.0010215664018161097</v>
      </c>
      <c r="L108" s="5">
        <f t="shared" si="75"/>
        <v>0.0010366424303506429</v>
      </c>
      <c r="M108" s="6">
        <f t="shared" si="67"/>
        <v>0.015715768070056955</v>
      </c>
      <c r="O108" s="35">
        <v>0.029</v>
      </c>
      <c r="P108" s="35">
        <v>0.319</v>
      </c>
      <c r="Q108" s="35">
        <v>0.652</v>
      </c>
      <c r="S108" s="24">
        <f t="shared" si="74"/>
        <v>0.010257785467127984</v>
      </c>
      <c r="T108" s="24">
        <f t="shared" si="74"/>
        <v>-0.0006844494892167935</v>
      </c>
      <c r="U108" s="24">
        <f t="shared" si="74"/>
        <v>0.0015653300698294705</v>
      </c>
      <c r="V108" s="25">
        <f t="shared" si="69"/>
        <v>0.01113866604774066</v>
      </c>
      <c r="X108" s="36">
        <v>0.103</v>
      </c>
      <c r="Y108" s="36">
        <v>0.296</v>
      </c>
      <c r="Z108" s="36">
        <v>0.601</v>
      </c>
      <c r="AB108" s="29">
        <f aca="true" t="shared" si="76" ref="AB108:AD109">+X107*F108</f>
        <v>0.01334558823529406</v>
      </c>
      <c r="AC108" s="29">
        <f t="shared" si="76"/>
        <v>-0.0008683314415436933</v>
      </c>
      <c r="AD108" s="29">
        <f t="shared" si="76"/>
        <v>0.0012698869771795374</v>
      </c>
      <c r="AE108" s="30">
        <f t="shared" si="72"/>
        <v>0.013747143770929903</v>
      </c>
    </row>
    <row r="109" spans="1:31" ht="12.75">
      <c r="A109" s="1">
        <v>41394</v>
      </c>
      <c r="B109" s="2">
        <v>12.1175</v>
      </c>
      <c r="C109" s="2">
        <v>27.06</v>
      </c>
      <c r="D109" s="2">
        <v>140.66</v>
      </c>
      <c r="F109" s="4">
        <f aca="true" t="shared" si="77" ref="F109:H110">+B109/B108-1</f>
        <v>-0.0039046444718454643</v>
      </c>
      <c r="G109" s="4">
        <f t="shared" si="77"/>
        <v>0.02733485193621865</v>
      </c>
      <c r="H109" s="4">
        <f t="shared" si="77"/>
        <v>0.009980613197386301</v>
      </c>
      <c r="J109" s="5">
        <f t="shared" si="75"/>
        <v>-0.0011713933415536393</v>
      </c>
      <c r="K109" s="5">
        <f t="shared" si="75"/>
        <v>0.008200455580865596</v>
      </c>
      <c r="L109" s="5">
        <f t="shared" si="75"/>
        <v>0.00399224527895452</v>
      </c>
      <c r="M109" s="6">
        <f t="shared" si="67"/>
        <v>0.011021307518266476</v>
      </c>
      <c r="O109" s="35">
        <v>0.303</v>
      </c>
      <c r="P109" s="35">
        <v>0.12</v>
      </c>
      <c r="Q109" s="35">
        <v>0.577</v>
      </c>
      <c r="S109" s="24">
        <f aca="true" t="shared" si="78" ref="S109:U110">+O108*F109</f>
        <v>-0.00011323468968351847</v>
      </c>
      <c r="T109" s="24">
        <f t="shared" si="78"/>
        <v>0.00871981776765375</v>
      </c>
      <c r="U109" s="24">
        <f t="shared" si="78"/>
        <v>0.006507359804695869</v>
      </c>
      <c r="V109" s="25">
        <f t="shared" si="69"/>
        <v>0.015113942882666102</v>
      </c>
      <c r="X109" s="36">
        <v>0.255</v>
      </c>
      <c r="Y109" s="36">
        <v>0.238</v>
      </c>
      <c r="Z109" s="36">
        <v>0.507</v>
      </c>
      <c r="AB109" s="29">
        <f t="shared" si="76"/>
        <v>-0.0004021783806000828</v>
      </c>
      <c r="AC109" s="29">
        <f t="shared" si="76"/>
        <v>0.00809111617312072</v>
      </c>
      <c r="AD109" s="29">
        <f t="shared" si="76"/>
        <v>0.005998348531629167</v>
      </c>
      <c r="AE109" s="30">
        <f t="shared" si="72"/>
        <v>0.013687286324149804</v>
      </c>
    </row>
    <row r="110" spans="1:31" ht="12.75">
      <c r="A110" s="1">
        <v>41425</v>
      </c>
      <c r="B110" s="2">
        <v>12.62</v>
      </c>
      <c r="C110" s="2">
        <v>28.5</v>
      </c>
      <c r="D110" s="2">
        <v>140.31</v>
      </c>
      <c r="F110" s="4">
        <f t="shared" si="77"/>
        <v>0.04146894986589644</v>
      </c>
      <c r="G110" s="4">
        <f t="shared" si="77"/>
        <v>0.053215077605321515</v>
      </c>
      <c r="H110" s="4">
        <f t="shared" si="77"/>
        <v>-0.002488269586236269</v>
      </c>
      <c r="J110" s="5">
        <f aca="true" t="shared" si="79" ref="J110:L111">J$2*F110</f>
        <v>0.012440684959768933</v>
      </c>
      <c r="K110" s="5">
        <f t="shared" si="79"/>
        <v>0.015964523281596452</v>
      </c>
      <c r="L110" s="5">
        <f t="shared" si="79"/>
        <v>-0.0009953078344945077</v>
      </c>
      <c r="M110" s="6">
        <f t="shared" si="67"/>
        <v>0.027409900406870878</v>
      </c>
      <c r="O110" s="35">
        <v>0</v>
      </c>
      <c r="P110" s="35">
        <v>0.135</v>
      </c>
      <c r="Q110" s="35">
        <v>0.865</v>
      </c>
      <c r="S110" s="24">
        <f t="shared" si="78"/>
        <v>0.012565091809366621</v>
      </c>
      <c r="T110" s="24">
        <f t="shared" si="78"/>
        <v>0.006385809312638582</v>
      </c>
      <c r="U110" s="24">
        <f t="shared" si="78"/>
        <v>-0.0014357315512583272</v>
      </c>
      <c r="V110" s="25">
        <f t="shared" si="69"/>
        <v>0.017515169570746877</v>
      </c>
      <c r="X110" s="36">
        <v>0.019</v>
      </c>
      <c r="Y110" s="36">
        <v>0.162</v>
      </c>
      <c r="Z110" s="36">
        <v>0.819</v>
      </c>
      <c r="AB110" s="29">
        <f aca="true" t="shared" si="80" ref="AB110:AD111">+X109*F110</f>
        <v>0.010574582215803593</v>
      </c>
      <c r="AC110" s="29">
        <f t="shared" si="80"/>
        <v>0.01266518847006652</v>
      </c>
      <c r="AD110" s="29">
        <f t="shared" si="80"/>
        <v>-0.0012615526802217884</v>
      </c>
      <c r="AE110" s="30">
        <f t="shared" si="72"/>
        <v>0.021978218005648323</v>
      </c>
    </row>
    <row r="111" spans="1:31" ht="12.75">
      <c r="A111" s="1">
        <v>41455</v>
      </c>
      <c r="B111" s="2">
        <v>12.38</v>
      </c>
      <c r="C111" s="2">
        <v>26.755</v>
      </c>
      <c r="D111" s="2">
        <v>138.79</v>
      </c>
      <c r="F111" s="4">
        <f aca="true" t="shared" si="81" ref="F111:H112">+B111/B110-1</f>
        <v>-0.019017432646592614</v>
      </c>
      <c r="G111" s="4">
        <f t="shared" si="81"/>
        <v>-0.06122807017543863</v>
      </c>
      <c r="H111" s="4">
        <f t="shared" si="81"/>
        <v>-0.010833155156439345</v>
      </c>
      <c r="J111" s="5">
        <f t="shared" si="79"/>
        <v>-0.005705229793977784</v>
      </c>
      <c r="K111" s="5">
        <f t="shared" si="79"/>
        <v>-0.01836842105263159</v>
      </c>
      <c r="L111" s="5">
        <f t="shared" si="79"/>
        <v>-0.004333262062575738</v>
      </c>
      <c r="M111" s="6">
        <f aca="true" t="shared" si="82" ref="M111:M116">SUM(J111:L111)</f>
        <v>-0.028406912909185112</v>
      </c>
      <c r="O111" s="35">
        <v>0</v>
      </c>
      <c r="P111" s="35">
        <v>0.044</v>
      </c>
      <c r="Q111" s="35">
        <v>0.956</v>
      </c>
      <c r="S111" s="24">
        <f aca="true" t="shared" si="83" ref="S111:U112">+O110*F111</f>
        <v>0</v>
      </c>
      <c r="T111" s="24">
        <f t="shared" si="83"/>
        <v>-0.008265789473684216</v>
      </c>
      <c r="U111" s="24">
        <f t="shared" si="83"/>
        <v>-0.009370679210320034</v>
      </c>
      <c r="V111" s="25">
        <f aca="true" t="shared" si="84" ref="V111:V116">SUM(S111:U111)</f>
        <v>-0.01763646868400425</v>
      </c>
      <c r="X111" s="36">
        <v>0.036</v>
      </c>
      <c r="Y111" s="36">
        <v>0.074</v>
      </c>
      <c r="Z111" s="36">
        <v>0.89</v>
      </c>
      <c r="AB111" s="29">
        <f t="shared" si="80"/>
        <v>-0.00036133122028525965</v>
      </c>
      <c r="AC111" s="29">
        <f t="shared" si="80"/>
        <v>-0.009918947368421058</v>
      </c>
      <c r="AD111" s="29">
        <f t="shared" si="80"/>
        <v>-0.008872354073123822</v>
      </c>
      <c r="AE111" s="30">
        <f t="shared" si="72"/>
        <v>-0.019152632661830142</v>
      </c>
    </row>
    <row r="112" spans="1:31" ht="12.75">
      <c r="A112" s="1">
        <v>41486</v>
      </c>
      <c r="B112" s="2">
        <v>12.7475</v>
      </c>
      <c r="C112" s="2">
        <v>27.715</v>
      </c>
      <c r="D112" s="2">
        <v>139.82</v>
      </c>
      <c r="F112" s="4">
        <f t="shared" si="81"/>
        <v>0.029684975767366728</v>
      </c>
      <c r="G112" s="4">
        <f t="shared" si="81"/>
        <v>0.0358811437114559</v>
      </c>
      <c r="H112" s="4">
        <f t="shared" si="81"/>
        <v>0.007421283954175406</v>
      </c>
      <c r="J112" s="5">
        <f aca="true" t="shared" si="85" ref="J112:L113">J$2*F112</f>
        <v>0.008905492730210018</v>
      </c>
      <c r="K112" s="5">
        <f t="shared" si="85"/>
        <v>0.01076434311343677</v>
      </c>
      <c r="L112" s="5">
        <f t="shared" si="85"/>
        <v>0.0029685135816701624</v>
      </c>
      <c r="M112" s="6">
        <f t="shared" si="82"/>
        <v>0.02263834942531695</v>
      </c>
      <c r="O112" s="35">
        <v>0</v>
      </c>
      <c r="P112" s="35">
        <v>0.269</v>
      </c>
      <c r="Q112" s="35">
        <v>0.731</v>
      </c>
      <c r="S112" s="24">
        <f t="shared" si="83"/>
        <v>0</v>
      </c>
      <c r="T112" s="24">
        <f t="shared" si="83"/>
        <v>0.0015787703233040595</v>
      </c>
      <c r="U112" s="24">
        <f t="shared" si="83"/>
        <v>0.007094747460191688</v>
      </c>
      <c r="V112" s="25">
        <f t="shared" si="84"/>
        <v>0.008673517783495748</v>
      </c>
      <c r="X112" s="36">
        <v>0.061</v>
      </c>
      <c r="Y112" s="36">
        <v>0.294</v>
      </c>
      <c r="Z112" s="36">
        <v>0.645</v>
      </c>
      <c r="AB112" s="29">
        <f aca="true" t="shared" si="86" ref="AB112:AD113">+X111*F112</f>
        <v>0.001068659127625202</v>
      </c>
      <c r="AC112" s="29">
        <f t="shared" si="86"/>
        <v>0.0026552046346477363</v>
      </c>
      <c r="AD112" s="29">
        <f t="shared" si="86"/>
        <v>0.006604942719216112</v>
      </c>
      <c r="AE112" s="30">
        <f aca="true" t="shared" si="87" ref="AE112:AE117">SUM(AB112:AD112)</f>
        <v>0.01032880648148905</v>
      </c>
    </row>
    <row r="113" spans="1:31" ht="12.75">
      <c r="A113" s="1">
        <v>41516</v>
      </c>
      <c r="B113" s="2">
        <v>12.3125</v>
      </c>
      <c r="C113" s="2">
        <v>27.275</v>
      </c>
      <c r="D113" s="2">
        <v>139.7</v>
      </c>
      <c r="F113" s="4">
        <f aca="true" t="shared" si="88" ref="F113:H114">+B113/B112-1</f>
        <v>-0.034124338105510965</v>
      </c>
      <c r="G113" s="4">
        <f t="shared" si="88"/>
        <v>-0.01587587948764213</v>
      </c>
      <c r="H113" s="4">
        <f t="shared" si="88"/>
        <v>-0.0008582463166929566</v>
      </c>
      <c r="J113" s="5">
        <f t="shared" si="85"/>
        <v>-0.010237301431653288</v>
      </c>
      <c r="K113" s="5">
        <f t="shared" si="85"/>
        <v>-0.004762763846292639</v>
      </c>
      <c r="L113" s="5">
        <f t="shared" si="85"/>
        <v>-0.0003432985266771827</v>
      </c>
      <c r="M113" s="6">
        <f t="shared" si="82"/>
        <v>-0.01534336380462311</v>
      </c>
      <c r="O113" s="35">
        <v>0.148</v>
      </c>
      <c r="P113" s="35">
        <v>0.209</v>
      </c>
      <c r="Q113" s="35">
        <v>0.643</v>
      </c>
      <c r="S113" s="24">
        <f aca="true" t="shared" si="89" ref="S113:U114">+O112*F113</f>
        <v>0</v>
      </c>
      <c r="T113" s="24">
        <f t="shared" si="89"/>
        <v>-0.0042706115821757335</v>
      </c>
      <c r="U113" s="24">
        <f t="shared" si="89"/>
        <v>-0.0006273780575025513</v>
      </c>
      <c r="V113" s="25">
        <f t="shared" si="84"/>
        <v>-0.0048979896396782845</v>
      </c>
      <c r="X113" s="36">
        <v>0.216</v>
      </c>
      <c r="Y113" s="36">
        <v>0.236</v>
      </c>
      <c r="Z113" s="36">
        <v>0.548</v>
      </c>
      <c r="AB113" s="29">
        <f t="shared" si="86"/>
        <v>-0.002081584624436169</v>
      </c>
      <c r="AC113" s="29">
        <f t="shared" si="86"/>
        <v>-0.004667508569366786</v>
      </c>
      <c r="AD113" s="29">
        <f t="shared" si="86"/>
        <v>-0.0005535688742669571</v>
      </c>
      <c r="AE113" s="30">
        <f t="shared" si="87"/>
        <v>-0.007302662068069913</v>
      </c>
    </row>
    <row r="114" spans="1:31" ht="12.75">
      <c r="A114" s="1">
        <v>41547</v>
      </c>
      <c r="B114" s="2">
        <v>12.375</v>
      </c>
      <c r="C114" s="2">
        <v>28.905</v>
      </c>
      <c r="D114" s="2">
        <v>140.48</v>
      </c>
      <c r="F114" s="4">
        <f t="shared" si="88"/>
        <v>0.0050761421319796</v>
      </c>
      <c r="G114" s="4">
        <f t="shared" si="88"/>
        <v>0.059761686526123015</v>
      </c>
      <c r="H114" s="4">
        <f t="shared" si="88"/>
        <v>0.005583392984967794</v>
      </c>
      <c r="J114" s="5">
        <f aca="true" t="shared" si="90" ref="J114:L115">J$2*F114</f>
        <v>0.0015228426395938798</v>
      </c>
      <c r="K114" s="5">
        <f t="shared" si="90"/>
        <v>0.017928505957836904</v>
      </c>
      <c r="L114" s="5">
        <f t="shared" si="90"/>
        <v>0.0022333571939871177</v>
      </c>
      <c r="M114" s="6">
        <f t="shared" si="82"/>
        <v>0.021684705791417902</v>
      </c>
      <c r="O114" s="35">
        <v>0.261</v>
      </c>
      <c r="P114" s="35">
        <v>0.147</v>
      </c>
      <c r="Q114" s="35">
        <v>0.592</v>
      </c>
      <c r="S114" s="24">
        <f t="shared" si="89"/>
        <v>0.0007512690355329807</v>
      </c>
      <c r="T114" s="24">
        <f t="shared" si="89"/>
        <v>0.01249019248395971</v>
      </c>
      <c r="U114" s="24">
        <f t="shared" si="89"/>
        <v>0.003590121689334292</v>
      </c>
      <c r="V114" s="25">
        <f t="shared" si="84"/>
        <v>0.01683158320882698</v>
      </c>
      <c r="X114" s="36">
        <v>0.252</v>
      </c>
      <c r="Y114" s="36">
        <v>0.234</v>
      </c>
      <c r="Z114" s="36">
        <v>0.514</v>
      </c>
      <c r="AB114" s="29">
        <f aca="true" t="shared" si="91" ref="AB114:AD115">+X113*F114</f>
        <v>0.0010964467005075936</v>
      </c>
      <c r="AC114" s="29">
        <f t="shared" si="91"/>
        <v>0.01410375802016503</v>
      </c>
      <c r="AD114" s="29">
        <f t="shared" si="91"/>
        <v>0.0030596993557623514</v>
      </c>
      <c r="AE114" s="30">
        <f t="shared" si="87"/>
        <v>0.018259904076434977</v>
      </c>
    </row>
    <row r="115" spans="1:31" ht="12.75">
      <c r="A115" s="1">
        <v>41578</v>
      </c>
      <c r="B115" s="2">
        <v>12.9375</v>
      </c>
      <c r="C115" s="2">
        <v>30.655</v>
      </c>
      <c r="D115" s="2">
        <v>141.8</v>
      </c>
      <c r="F115" s="4">
        <f aca="true" t="shared" si="92" ref="F115:H116">+B115/B114-1</f>
        <v>0.045454545454545414</v>
      </c>
      <c r="G115" s="4">
        <f t="shared" si="92"/>
        <v>0.06054315862307558</v>
      </c>
      <c r="H115" s="4">
        <f t="shared" si="92"/>
        <v>0.00939635535307537</v>
      </c>
      <c r="J115" s="5">
        <f t="shared" si="90"/>
        <v>0.013636363636363624</v>
      </c>
      <c r="K115" s="5">
        <f t="shared" si="90"/>
        <v>0.018162947586922672</v>
      </c>
      <c r="L115" s="5">
        <f t="shared" si="90"/>
        <v>0.003758542141230148</v>
      </c>
      <c r="M115" s="6">
        <f t="shared" si="82"/>
        <v>0.035557853364516445</v>
      </c>
      <c r="O115" s="35">
        <v>0.255</v>
      </c>
      <c r="P115" s="35">
        <v>0.068</v>
      </c>
      <c r="Q115" s="35">
        <v>0.677</v>
      </c>
      <c r="S115" s="24">
        <f aca="true" t="shared" si="93" ref="S115:U116">+O114*F115</f>
        <v>0.011863636363636354</v>
      </c>
      <c r="T115" s="24">
        <f t="shared" si="93"/>
        <v>0.00889984431759211</v>
      </c>
      <c r="U115" s="24">
        <f t="shared" si="93"/>
        <v>0.005562642369020618</v>
      </c>
      <c r="V115" s="25">
        <f t="shared" si="84"/>
        <v>0.026326123050249083</v>
      </c>
      <c r="X115" s="36">
        <v>0.253</v>
      </c>
      <c r="Y115" s="36">
        <v>0.157</v>
      </c>
      <c r="Z115" s="36">
        <v>0.59</v>
      </c>
      <c r="AB115" s="29">
        <f t="shared" si="91"/>
        <v>0.011454545454545445</v>
      </c>
      <c r="AC115" s="29">
        <f t="shared" si="91"/>
        <v>0.014167099117799686</v>
      </c>
      <c r="AD115" s="29">
        <f t="shared" si="91"/>
        <v>0.00482972665148074</v>
      </c>
      <c r="AE115" s="30">
        <f t="shared" si="87"/>
        <v>0.03045137122382587</v>
      </c>
    </row>
    <row r="116" spans="1:31" ht="12.75">
      <c r="A116" s="1">
        <v>41608</v>
      </c>
      <c r="B116" s="34">
        <v>13.26</v>
      </c>
      <c r="C116" s="34">
        <v>31.065</v>
      </c>
      <c r="D116" s="34">
        <v>142.43</v>
      </c>
      <c r="F116" s="4">
        <f t="shared" si="92"/>
        <v>0.02492753623188415</v>
      </c>
      <c r="G116" s="4">
        <f t="shared" si="92"/>
        <v>0.013374653400750391</v>
      </c>
      <c r="H116" s="4">
        <f t="shared" si="92"/>
        <v>0.0044428772919604675</v>
      </c>
      <c r="J116" s="5">
        <f aca="true" t="shared" si="94" ref="J116:L117">J$2*F116</f>
        <v>0.007478260869565245</v>
      </c>
      <c r="K116" s="5">
        <f t="shared" si="94"/>
        <v>0.004012396020225117</v>
      </c>
      <c r="L116" s="5">
        <f t="shared" si="94"/>
        <v>0.001777150916784187</v>
      </c>
      <c r="M116" s="6">
        <f t="shared" si="82"/>
        <v>0.013267807806574548</v>
      </c>
      <c r="O116" s="35">
        <v>0.045</v>
      </c>
      <c r="P116" s="35">
        <v>0.327</v>
      </c>
      <c r="Q116" s="35">
        <v>0.628</v>
      </c>
      <c r="S116" s="24">
        <f t="shared" si="93"/>
        <v>0.006356521739130459</v>
      </c>
      <c r="T116" s="24">
        <f t="shared" si="93"/>
        <v>0.0009094764312510266</v>
      </c>
      <c r="U116" s="24">
        <f t="shared" si="93"/>
        <v>0.003007827926657237</v>
      </c>
      <c r="V116" s="25">
        <f t="shared" si="84"/>
        <v>0.010273826097038722</v>
      </c>
      <c r="X116" s="36">
        <v>0.13</v>
      </c>
      <c r="Y116" s="36">
        <v>0.295</v>
      </c>
      <c r="Z116" s="36">
        <v>0.575</v>
      </c>
      <c r="AB116" s="29">
        <f aca="true" t="shared" si="95" ref="AB116:AD117">+X115*F116</f>
        <v>0.0063066666666666904</v>
      </c>
      <c r="AC116" s="29">
        <f t="shared" si="95"/>
        <v>0.0020998205839178113</v>
      </c>
      <c r="AD116" s="29">
        <f t="shared" si="95"/>
        <v>0.002621297602256676</v>
      </c>
      <c r="AE116" s="30">
        <f t="shared" si="87"/>
        <v>0.011027784852841178</v>
      </c>
    </row>
    <row r="117" spans="1:31" ht="12.75">
      <c r="A117" s="1">
        <v>41638</v>
      </c>
      <c r="B117" s="2">
        <v>13.285</v>
      </c>
      <c r="C117" s="2">
        <v>31.085</v>
      </c>
      <c r="D117" s="2">
        <v>141.91</v>
      </c>
      <c r="F117" s="4">
        <f aca="true" t="shared" si="96" ref="F117:H118">+B117/B116-1</f>
        <v>0.0018853695324283493</v>
      </c>
      <c r="G117" s="4">
        <f t="shared" si="96"/>
        <v>0.0006438113632705189</v>
      </c>
      <c r="H117" s="4">
        <f t="shared" si="96"/>
        <v>-0.003650916239556379</v>
      </c>
      <c r="J117" s="5">
        <f t="shared" si="94"/>
        <v>0.0005656108597285048</v>
      </c>
      <c r="K117" s="5">
        <f t="shared" si="94"/>
        <v>0.00019314340898115567</v>
      </c>
      <c r="L117" s="5">
        <f t="shared" si="94"/>
        <v>-0.0014603664958225517</v>
      </c>
      <c r="M117" s="6">
        <f aca="true" t="shared" si="97" ref="M117:M122">SUM(J117:L117)</f>
        <v>-0.0007016122271128912</v>
      </c>
      <c r="O117" s="35">
        <v>0.251</v>
      </c>
      <c r="P117" s="35">
        <v>0.253</v>
      </c>
      <c r="Q117" s="35">
        <v>0.496</v>
      </c>
      <c r="S117" s="24">
        <f aca="true" t="shared" si="98" ref="S117:U118">+O116*F117</f>
        <v>8.484162895927572E-05</v>
      </c>
      <c r="T117" s="24">
        <f t="shared" si="98"/>
        <v>0.00021052631578945968</v>
      </c>
      <c r="U117" s="24">
        <f t="shared" si="98"/>
        <v>-0.0022927753984414057</v>
      </c>
      <c r="V117" s="25">
        <f aca="true" t="shared" si="99" ref="V117:V122">SUM(S117:U117)</f>
        <v>-0.0019974074536926703</v>
      </c>
      <c r="X117" s="36">
        <v>0.272</v>
      </c>
      <c r="Y117" s="36">
        <v>0.338</v>
      </c>
      <c r="Z117" s="36">
        <v>0.39</v>
      </c>
      <c r="AB117" s="29">
        <f t="shared" si="95"/>
        <v>0.0002450980392156854</v>
      </c>
      <c r="AC117" s="29">
        <f t="shared" si="95"/>
        <v>0.00018992435216480308</v>
      </c>
      <c r="AD117" s="29">
        <f t="shared" si="95"/>
        <v>-0.0020992768377449175</v>
      </c>
      <c r="AE117" s="30">
        <f t="shared" si="87"/>
        <v>-0.001664254446364429</v>
      </c>
    </row>
    <row r="118" spans="1:31" ht="12.75">
      <c r="A118" s="1">
        <v>41670</v>
      </c>
      <c r="B118" s="2">
        <v>13.18</v>
      </c>
      <c r="C118" s="2">
        <v>30.145</v>
      </c>
      <c r="D118" s="2">
        <v>143.72</v>
      </c>
      <c r="F118" s="4">
        <f t="shared" si="96"/>
        <v>-0.007903650733910417</v>
      </c>
      <c r="G118" s="4">
        <f t="shared" si="96"/>
        <v>-0.030239665433488883</v>
      </c>
      <c r="H118" s="4">
        <f t="shared" si="96"/>
        <v>0.012754562751039478</v>
      </c>
      <c r="J118" s="5">
        <f aca="true" t="shared" si="100" ref="J118:L119">J$2*F118</f>
        <v>-0.002371095220173125</v>
      </c>
      <c r="K118" s="5">
        <f t="shared" si="100"/>
        <v>-0.009071899630046664</v>
      </c>
      <c r="L118" s="5">
        <f t="shared" si="100"/>
        <v>0.005101825100415791</v>
      </c>
      <c r="M118" s="6">
        <f t="shared" si="97"/>
        <v>-0.006341169749803997</v>
      </c>
      <c r="O118" s="35">
        <v>0.161</v>
      </c>
      <c r="P118" s="35">
        <v>0.104</v>
      </c>
      <c r="Q118" s="35">
        <v>0.735</v>
      </c>
      <c r="S118" s="24">
        <f t="shared" si="98"/>
        <v>-0.0019838163342115146</v>
      </c>
      <c r="T118" s="24">
        <f t="shared" si="98"/>
        <v>-0.007650635354672687</v>
      </c>
      <c r="U118" s="24">
        <f t="shared" si="98"/>
        <v>0.0063262631245155805</v>
      </c>
      <c r="V118" s="25">
        <f t="shared" si="99"/>
        <v>-0.0033081885643686214</v>
      </c>
      <c r="X118" s="36">
        <v>0.193</v>
      </c>
      <c r="Y118" s="36">
        <v>0.157</v>
      </c>
      <c r="Z118" s="36">
        <v>0.65</v>
      </c>
      <c r="AB118" s="29">
        <f aca="true" t="shared" si="101" ref="AB118:AD119">+X117*F118</f>
        <v>-0.0021497929996236336</v>
      </c>
      <c r="AC118" s="29">
        <f t="shared" si="101"/>
        <v>-0.010221006916519244</v>
      </c>
      <c r="AD118" s="29">
        <f t="shared" si="101"/>
        <v>0.004974279472905396</v>
      </c>
      <c r="AE118" s="30">
        <f aca="true" t="shared" si="102" ref="AE118:AE123">SUM(AB118:AD118)</f>
        <v>-0.007396520443237481</v>
      </c>
    </row>
    <row r="119" spans="1:31" ht="12.75">
      <c r="A119" s="1">
        <v>41698</v>
      </c>
      <c r="B119" s="2">
        <v>13.44</v>
      </c>
      <c r="C119" s="2">
        <v>31.435</v>
      </c>
      <c r="D119" s="2">
        <v>143.5</v>
      </c>
      <c r="F119" s="4">
        <f aca="true" t="shared" si="103" ref="F119:H120">+B119/B118-1</f>
        <v>0.019726858877086473</v>
      </c>
      <c r="G119" s="4">
        <f t="shared" si="103"/>
        <v>0.0427931663625809</v>
      </c>
      <c r="H119" s="4">
        <f t="shared" si="103"/>
        <v>-0.0015307542443639965</v>
      </c>
      <c r="J119" s="5">
        <f t="shared" si="100"/>
        <v>0.005918057663125941</v>
      </c>
      <c r="K119" s="5">
        <f t="shared" si="100"/>
        <v>0.01283794990877427</v>
      </c>
      <c r="L119" s="5">
        <f t="shared" si="100"/>
        <v>-0.0006123016977455987</v>
      </c>
      <c r="M119" s="6">
        <f t="shared" si="97"/>
        <v>0.018143705874154613</v>
      </c>
      <c r="O119" s="35">
        <v>0.136</v>
      </c>
      <c r="P119" s="35">
        <v>0.173</v>
      </c>
      <c r="Q119" s="35">
        <v>0.691</v>
      </c>
      <c r="S119" s="24">
        <f aca="true" t="shared" si="104" ref="S119:U120">+O118*F119</f>
        <v>0.003176024279210922</v>
      </c>
      <c r="T119" s="24">
        <f t="shared" si="104"/>
        <v>0.004450489301708414</v>
      </c>
      <c r="U119" s="24">
        <f t="shared" si="104"/>
        <v>-0.0011251043696075375</v>
      </c>
      <c r="V119" s="25">
        <f t="shared" si="99"/>
        <v>0.0065014092113117984</v>
      </c>
      <c r="X119" s="36">
        <v>0.205</v>
      </c>
      <c r="Y119" s="36">
        <v>0.219</v>
      </c>
      <c r="Z119" s="36">
        <v>0.576</v>
      </c>
      <c r="AB119" s="29">
        <f t="shared" si="101"/>
        <v>0.003807283763277689</v>
      </c>
      <c r="AC119" s="29">
        <f t="shared" si="101"/>
        <v>0.0067185271189252015</v>
      </c>
      <c r="AD119" s="29">
        <f t="shared" si="101"/>
        <v>-0.0009949902588365978</v>
      </c>
      <c r="AE119" s="30">
        <f t="shared" si="102"/>
        <v>0.009530820623366293</v>
      </c>
    </row>
    <row r="120" spans="1:31" ht="12.75">
      <c r="A120" s="1">
        <v>41729</v>
      </c>
      <c r="B120" s="2">
        <v>13.5</v>
      </c>
      <c r="C120" s="2">
        <v>31.68</v>
      </c>
      <c r="D120" s="2">
        <v>144.95</v>
      </c>
      <c r="F120" s="4">
        <f t="shared" si="103"/>
        <v>0.0044642857142858094</v>
      </c>
      <c r="G120" s="4">
        <f t="shared" si="103"/>
        <v>0.007793860346747339</v>
      </c>
      <c r="H120" s="4">
        <f t="shared" si="103"/>
        <v>0.010104529616724589</v>
      </c>
      <c r="J120" s="5">
        <f aca="true" t="shared" si="105" ref="J120:L121">J$2*F120</f>
        <v>0.0013392857142857427</v>
      </c>
      <c r="K120" s="5">
        <f t="shared" si="105"/>
        <v>0.0023381581040242015</v>
      </c>
      <c r="L120" s="5">
        <f t="shared" si="105"/>
        <v>0.004041811846689836</v>
      </c>
      <c r="M120" s="6">
        <f t="shared" si="97"/>
        <v>0.00771925566499978</v>
      </c>
      <c r="O120" s="35">
        <v>0.28</v>
      </c>
      <c r="P120" s="35">
        <v>0.29</v>
      </c>
      <c r="Q120" s="35">
        <v>0.43</v>
      </c>
      <c r="S120" s="24">
        <f t="shared" si="104"/>
        <v>0.0006071428571428701</v>
      </c>
      <c r="T120" s="24">
        <f t="shared" si="104"/>
        <v>0.0013483378399872896</v>
      </c>
      <c r="U120" s="24">
        <f t="shared" si="104"/>
        <v>0.00698222996515669</v>
      </c>
      <c r="V120" s="25">
        <f t="shared" si="99"/>
        <v>0.00893771066228685</v>
      </c>
      <c r="X120" s="36">
        <v>0.352</v>
      </c>
      <c r="Y120" s="36">
        <v>0.388</v>
      </c>
      <c r="Z120" s="36">
        <v>0.26</v>
      </c>
      <c r="AB120" s="29">
        <f aca="true" t="shared" si="106" ref="AB120:AD121">+X119*F120</f>
        <v>0.0009151785714285909</v>
      </c>
      <c r="AC120" s="29">
        <f t="shared" si="106"/>
        <v>0.0017068554159376673</v>
      </c>
      <c r="AD120" s="29">
        <f t="shared" si="106"/>
        <v>0.005820209059233363</v>
      </c>
      <c r="AE120" s="30">
        <f t="shared" si="102"/>
        <v>0.008442243046599622</v>
      </c>
    </row>
    <row r="121" spans="1:31" ht="12.75">
      <c r="A121" s="1">
        <v>41759</v>
      </c>
      <c r="B121" s="2">
        <v>13.41</v>
      </c>
      <c r="C121" s="2">
        <v>31.62</v>
      </c>
      <c r="D121" s="2">
        <v>145.56</v>
      </c>
      <c r="F121" s="4">
        <f aca="true" t="shared" si="107" ref="F121:H122">+B121/B120-1</f>
        <v>-0.00666666666666671</v>
      </c>
      <c r="G121" s="4">
        <f t="shared" si="107"/>
        <v>-0.0018939393939393367</v>
      </c>
      <c r="H121" s="4">
        <f t="shared" si="107"/>
        <v>0.004208347706105675</v>
      </c>
      <c r="J121" s="5">
        <f t="shared" si="105"/>
        <v>-0.0020000000000000126</v>
      </c>
      <c r="K121" s="5">
        <f t="shared" si="105"/>
        <v>-0.000568181818181801</v>
      </c>
      <c r="L121" s="5">
        <f t="shared" si="105"/>
        <v>0.00168333908244227</v>
      </c>
      <c r="M121" s="6">
        <f t="shared" si="97"/>
        <v>-0.0008848427357395436</v>
      </c>
      <c r="O121" s="35">
        <v>0.257</v>
      </c>
      <c r="P121" s="35">
        <v>0.21</v>
      </c>
      <c r="Q121" s="35">
        <v>0.533</v>
      </c>
      <c r="S121" s="24">
        <f aca="true" t="shared" si="108" ref="S121:U122">+O120*F121</f>
        <v>-0.0018666666666666788</v>
      </c>
      <c r="T121" s="24">
        <f t="shared" si="108"/>
        <v>-0.0005492424242424076</v>
      </c>
      <c r="U121" s="24">
        <f t="shared" si="108"/>
        <v>0.0018095895136254403</v>
      </c>
      <c r="V121" s="25">
        <f t="shared" si="99"/>
        <v>-0.0006063195772836464</v>
      </c>
      <c r="X121" s="36">
        <v>0.237</v>
      </c>
      <c r="Y121" s="36">
        <v>0.321</v>
      </c>
      <c r="Z121" s="36">
        <v>0.442</v>
      </c>
      <c r="AB121" s="29">
        <f t="shared" si="106"/>
        <v>-0.002346666666666682</v>
      </c>
      <c r="AC121" s="29">
        <f t="shared" si="106"/>
        <v>-0.0007348484848484627</v>
      </c>
      <c r="AD121" s="29">
        <f t="shared" si="106"/>
        <v>0.0010941704035874755</v>
      </c>
      <c r="AE121" s="30">
        <f t="shared" si="102"/>
        <v>-0.001987344747927669</v>
      </c>
    </row>
    <row r="122" spans="1:31" ht="12.75">
      <c r="A122" s="1">
        <v>41789</v>
      </c>
      <c r="B122" s="2">
        <v>14.025</v>
      </c>
      <c r="C122" s="2">
        <v>33.165</v>
      </c>
      <c r="D122" s="2">
        <v>146.38</v>
      </c>
      <c r="F122" s="4">
        <f t="shared" si="107"/>
        <v>0.045861297539149914</v>
      </c>
      <c r="G122" s="4">
        <f t="shared" si="107"/>
        <v>0.0488614800759013</v>
      </c>
      <c r="H122" s="4">
        <f t="shared" si="107"/>
        <v>0.005633415773564021</v>
      </c>
      <c r="J122" s="5">
        <f aca="true" t="shared" si="109" ref="J122:L123">J$2*F122</f>
        <v>0.013758389261744974</v>
      </c>
      <c r="K122" s="5">
        <f t="shared" si="109"/>
        <v>0.01465844402277039</v>
      </c>
      <c r="L122" s="5">
        <f t="shared" si="109"/>
        <v>0.0022533663094256085</v>
      </c>
      <c r="M122" s="6">
        <f t="shared" si="97"/>
        <v>0.030670199593940975</v>
      </c>
      <c r="O122" s="35">
        <v>0.139</v>
      </c>
      <c r="P122" s="35">
        <v>0.256</v>
      </c>
      <c r="Q122" s="35">
        <v>0.605</v>
      </c>
      <c r="S122" s="24">
        <f t="shared" si="108"/>
        <v>0.011786353467561529</v>
      </c>
      <c r="T122" s="24">
        <f t="shared" si="108"/>
        <v>0.010260910815939273</v>
      </c>
      <c r="U122" s="24">
        <f t="shared" si="108"/>
        <v>0.0030026106073096233</v>
      </c>
      <c r="V122" s="25">
        <f t="shared" si="99"/>
        <v>0.025049874890810425</v>
      </c>
      <c r="X122" s="36">
        <v>0.256</v>
      </c>
      <c r="Y122" s="36">
        <v>0.25</v>
      </c>
      <c r="Z122" s="36">
        <v>0.494</v>
      </c>
      <c r="AB122" s="29">
        <f aca="true" t="shared" si="110" ref="AB122:AD123">+X121*F122</f>
        <v>0.010869127516778529</v>
      </c>
      <c r="AC122" s="29">
        <f t="shared" si="110"/>
        <v>0.01568453510436432</v>
      </c>
      <c r="AD122" s="29">
        <f t="shared" si="110"/>
        <v>0.002489969771915297</v>
      </c>
      <c r="AE122" s="30">
        <f t="shared" si="102"/>
        <v>0.029043632393058145</v>
      </c>
    </row>
    <row r="123" spans="1:31" ht="12.75">
      <c r="A123" s="1">
        <v>41820</v>
      </c>
      <c r="B123" s="2">
        <v>14.29</v>
      </c>
      <c r="C123" s="2">
        <v>33.1</v>
      </c>
      <c r="D123" s="2">
        <v>147.3</v>
      </c>
      <c r="F123" s="4">
        <f aca="true" t="shared" si="111" ref="F123:H124">+B123/B122-1</f>
        <v>0.018894830659536455</v>
      </c>
      <c r="G123" s="4">
        <f t="shared" si="111"/>
        <v>-0.001959897482285422</v>
      </c>
      <c r="H123" s="4">
        <f t="shared" si="111"/>
        <v>0.006285011613608615</v>
      </c>
      <c r="J123" s="5">
        <f t="shared" si="109"/>
        <v>0.005668449197860936</v>
      </c>
      <c r="K123" s="5">
        <f t="shared" si="109"/>
        <v>-0.0005879692446856266</v>
      </c>
      <c r="L123" s="5">
        <f t="shared" si="109"/>
        <v>0.0025140046454434463</v>
      </c>
      <c r="M123" s="6">
        <f aca="true" t="shared" si="112" ref="M123:M128">SUM(J123:L123)</f>
        <v>0.0075944845986187556</v>
      </c>
      <c r="O123" s="35">
        <v>0.05</v>
      </c>
      <c r="P123" s="35">
        <v>0.281</v>
      </c>
      <c r="Q123" s="35">
        <v>0.669</v>
      </c>
      <c r="S123" s="24">
        <f aca="true" t="shared" si="113" ref="S123:U124">+O122*F123</f>
        <v>0.0026263814616755672</v>
      </c>
      <c r="T123" s="24">
        <f t="shared" si="113"/>
        <v>-0.0005017337554650681</v>
      </c>
      <c r="U123" s="24">
        <f t="shared" si="113"/>
        <v>0.0038024320262332123</v>
      </c>
      <c r="V123" s="25">
        <f aca="true" t="shared" si="114" ref="V123:V128">SUM(S123:U123)</f>
        <v>0.005927079732443712</v>
      </c>
      <c r="X123" s="36">
        <v>0.161</v>
      </c>
      <c r="Y123" s="36">
        <v>0.264</v>
      </c>
      <c r="Z123" s="36">
        <v>0.575</v>
      </c>
      <c r="AB123" s="29">
        <f t="shared" si="110"/>
        <v>0.004837076648841332</v>
      </c>
      <c r="AC123" s="29">
        <f t="shared" si="110"/>
        <v>-0.0004899743705713555</v>
      </c>
      <c r="AD123" s="29">
        <f t="shared" si="110"/>
        <v>0.003104795737122656</v>
      </c>
      <c r="AE123" s="30">
        <f t="shared" si="102"/>
        <v>0.007451898015392633</v>
      </c>
    </row>
    <row r="124" spans="1:31" ht="12.75">
      <c r="A124" s="1">
        <v>41851</v>
      </c>
      <c r="B124" s="2">
        <v>14.505</v>
      </c>
      <c r="C124" s="2">
        <v>31.025</v>
      </c>
      <c r="D124" s="2">
        <v>147.93</v>
      </c>
      <c r="F124" s="4">
        <f t="shared" si="111"/>
        <v>0.015045486354093862</v>
      </c>
      <c r="G124" s="4">
        <f t="shared" si="111"/>
        <v>-0.06268882175226598</v>
      </c>
      <c r="H124" s="4">
        <f t="shared" si="111"/>
        <v>0.004276985743380868</v>
      </c>
      <c r="J124" s="5">
        <f aca="true" t="shared" si="115" ref="J124:L125">J$2*F124</f>
        <v>0.004513645906228159</v>
      </c>
      <c r="K124" s="5">
        <f t="shared" si="115"/>
        <v>-0.01880664652567979</v>
      </c>
      <c r="L124" s="5">
        <f t="shared" si="115"/>
        <v>0.0017107942973523472</v>
      </c>
      <c r="M124" s="6">
        <f t="shared" si="112"/>
        <v>-0.012582206322099285</v>
      </c>
      <c r="O124" s="35">
        <v>0.365</v>
      </c>
      <c r="P124" s="35">
        <v>0.078</v>
      </c>
      <c r="Q124" s="35">
        <v>0.557</v>
      </c>
      <c r="S124" s="24">
        <f t="shared" si="113"/>
        <v>0.0007522743177046931</v>
      </c>
      <c r="T124" s="24">
        <f t="shared" si="113"/>
        <v>-0.017615558912386742</v>
      </c>
      <c r="U124" s="24">
        <f t="shared" si="113"/>
        <v>0.0028613034623218006</v>
      </c>
      <c r="V124" s="25">
        <f t="shared" si="114"/>
        <v>-0.014001981132360248</v>
      </c>
      <c r="X124" s="36">
        <v>0.327</v>
      </c>
      <c r="Y124" s="36">
        <v>0.135</v>
      </c>
      <c r="Z124" s="36">
        <v>0.538</v>
      </c>
      <c r="AB124" s="29">
        <f aca="true" t="shared" si="116" ref="AB124:AD125">+X123*F124</f>
        <v>0.002422323303009112</v>
      </c>
      <c r="AC124" s="29">
        <f t="shared" si="116"/>
        <v>-0.016549848942598217</v>
      </c>
      <c r="AD124" s="29">
        <f t="shared" si="116"/>
        <v>0.0024592668024439987</v>
      </c>
      <c r="AE124" s="30">
        <f aca="true" t="shared" si="117" ref="AE124:AE129">SUM(AB124:AD124)</f>
        <v>-0.011668258837145108</v>
      </c>
    </row>
    <row r="125" spans="1:31" ht="12.75">
      <c r="A125" s="1">
        <v>41880</v>
      </c>
      <c r="B125" s="2">
        <v>15.145</v>
      </c>
      <c r="C125" s="2">
        <v>31.465</v>
      </c>
      <c r="D125" s="2">
        <v>148.8</v>
      </c>
      <c r="F125" s="4">
        <f aca="true" t="shared" si="118" ref="F125:H126">+B125/B124-1</f>
        <v>0.04412271630472242</v>
      </c>
      <c r="G125" s="4">
        <f t="shared" si="118"/>
        <v>0.01418211120064461</v>
      </c>
      <c r="H125" s="4">
        <f t="shared" si="118"/>
        <v>0.005881160008111896</v>
      </c>
      <c r="J125" s="5">
        <f t="shared" si="115"/>
        <v>0.013236814891416726</v>
      </c>
      <c r="K125" s="5">
        <f t="shared" si="115"/>
        <v>0.004254633360193383</v>
      </c>
      <c r="L125" s="5">
        <f t="shared" si="115"/>
        <v>0.002352464003244759</v>
      </c>
      <c r="M125" s="6">
        <f t="shared" si="112"/>
        <v>0.019843912254854865</v>
      </c>
      <c r="O125" s="35">
        <v>0.106</v>
      </c>
      <c r="P125" s="35">
        <v>0.192</v>
      </c>
      <c r="Q125" s="35">
        <v>0.702</v>
      </c>
      <c r="S125" s="24">
        <f aca="true" t="shared" si="119" ref="S125:U126">+O124*F125</f>
        <v>0.016104791451223684</v>
      </c>
      <c r="T125" s="24">
        <f t="shared" si="119"/>
        <v>0.0011062046736502796</v>
      </c>
      <c r="U125" s="24">
        <f t="shared" si="119"/>
        <v>0.0032758061245183267</v>
      </c>
      <c r="V125" s="25">
        <f t="shared" si="114"/>
        <v>0.02048680224939229</v>
      </c>
      <c r="X125" s="36">
        <v>0.178</v>
      </c>
      <c r="Y125" s="36">
        <v>0.221</v>
      </c>
      <c r="Z125" s="36">
        <v>0.601</v>
      </c>
      <c r="AB125" s="29">
        <f t="shared" si="116"/>
        <v>0.014428128231644232</v>
      </c>
      <c r="AC125" s="29">
        <f t="shared" si="116"/>
        <v>0.0019145850120870225</v>
      </c>
      <c r="AD125" s="29">
        <f t="shared" si="116"/>
        <v>0.0031640640843642004</v>
      </c>
      <c r="AE125" s="30">
        <f t="shared" si="117"/>
        <v>0.019506777328095457</v>
      </c>
    </row>
    <row r="126" spans="1:31" ht="12.75">
      <c r="A126" s="1">
        <v>41912</v>
      </c>
      <c r="B126" s="2">
        <v>15.6675</v>
      </c>
      <c r="C126" s="2">
        <v>32.225</v>
      </c>
      <c r="D126" s="2">
        <v>148.91</v>
      </c>
      <c r="F126" s="4">
        <f t="shared" si="118"/>
        <v>0.034499834929019535</v>
      </c>
      <c r="G126" s="4">
        <f t="shared" si="118"/>
        <v>0.02415382170665814</v>
      </c>
      <c r="H126" s="4">
        <f t="shared" si="118"/>
        <v>0.0007392473118279508</v>
      </c>
      <c r="J126" s="5">
        <f aca="true" t="shared" si="120" ref="J126:L127">J$2*F126</f>
        <v>0.01034995047870586</v>
      </c>
      <c r="K126" s="5">
        <f t="shared" si="120"/>
        <v>0.007246146511997442</v>
      </c>
      <c r="L126" s="5">
        <f t="shared" si="120"/>
        <v>0.00029569892473118036</v>
      </c>
      <c r="M126" s="6">
        <f t="shared" si="112"/>
        <v>0.017891795915434484</v>
      </c>
      <c r="O126" s="35">
        <v>0.018</v>
      </c>
      <c r="P126" s="35">
        <v>0.228</v>
      </c>
      <c r="Q126" s="35">
        <v>0.754</v>
      </c>
      <c r="S126" s="24">
        <f t="shared" si="119"/>
        <v>0.0036569825024760708</v>
      </c>
      <c r="T126" s="24">
        <f t="shared" si="119"/>
        <v>0.004637533767678363</v>
      </c>
      <c r="U126" s="24">
        <f t="shared" si="119"/>
        <v>0.0005189516129032214</v>
      </c>
      <c r="V126" s="25">
        <f t="shared" si="114"/>
        <v>0.008813467883057655</v>
      </c>
      <c r="X126" s="36">
        <v>0.084</v>
      </c>
      <c r="Y126" s="36">
        <v>0.234</v>
      </c>
      <c r="Z126" s="36">
        <v>0.682</v>
      </c>
      <c r="AB126" s="29">
        <f aca="true" t="shared" si="121" ref="AB126:AD127">+X125*F126</f>
        <v>0.006140970617365477</v>
      </c>
      <c r="AC126" s="29">
        <f t="shared" si="121"/>
        <v>0.005337994597171449</v>
      </c>
      <c r="AD126" s="29">
        <f t="shared" si="121"/>
        <v>0.0004442876344085984</v>
      </c>
      <c r="AE126" s="30">
        <f t="shared" si="117"/>
        <v>0.011923252848945525</v>
      </c>
    </row>
    <row r="127" spans="1:31" ht="12.75">
      <c r="A127" s="1">
        <v>41943</v>
      </c>
      <c r="B127" s="2">
        <v>16.0225</v>
      </c>
      <c r="C127" s="2">
        <v>30.865</v>
      </c>
      <c r="D127" s="2">
        <v>148.92</v>
      </c>
      <c r="F127" s="4">
        <f aca="true" t="shared" si="122" ref="F127:H128">+B127/B126-1</f>
        <v>0.022658369235678988</v>
      </c>
      <c r="G127" s="4">
        <f t="shared" si="122"/>
        <v>-0.04220325833979843</v>
      </c>
      <c r="H127" s="4">
        <f t="shared" si="122"/>
        <v>6.715465717532787E-05</v>
      </c>
      <c r="J127" s="5">
        <f t="shared" si="120"/>
        <v>0.006797510770703696</v>
      </c>
      <c r="K127" s="5">
        <f t="shared" si="120"/>
        <v>-0.01266097750193953</v>
      </c>
      <c r="L127" s="5">
        <f t="shared" si="120"/>
        <v>2.686186287013115E-05</v>
      </c>
      <c r="M127" s="6">
        <f t="shared" si="112"/>
        <v>-0.005836604868365704</v>
      </c>
      <c r="O127" s="35">
        <v>0.282</v>
      </c>
      <c r="P127" s="35">
        <v>0.027</v>
      </c>
      <c r="Q127" s="35">
        <v>0.691</v>
      </c>
      <c r="S127" s="24">
        <f aca="true" t="shared" si="123" ref="S127:U128">+O126*F127</f>
        <v>0.00040785064624222176</v>
      </c>
      <c r="T127" s="24">
        <f t="shared" si="123"/>
        <v>-0.009622342901474044</v>
      </c>
      <c r="U127" s="24">
        <f t="shared" si="123"/>
        <v>5.063461151019721E-05</v>
      </c>
      <c r="V127" s="25">
        <f t="shared" si="114"/>
        <v>-0.009163857643721624</v>
      </c>
      <c r="X127" s="36">
        <v>0.276</v>
      </c>
      <c r="Y127" s="36">
        <v>0.068</v>
      </c>
      <c r="Z127" s="36">
        <v>0.656</v>
      </c>
      <c r="AB127" s="29">
        <f t="shared" si="121"/>
        <v>0.0019033030157970352</v>
      </c>
      <c r="AC127" s="29">
        <f t="shared" si="121"/>
        <v>-0.009875562451512833</v>
      </c>
      <c r="AD127" s="29">
        <f t="shared" si="121"/>
        <v>4.5799476193573614E-05</v>
      </c>
      <c r="AE127" s="30">
        <f t="shared" si="117"/>
        <v>-0.007926459959522224</v>
      </c>
    </row>
    <row r="128" spans="1:31" ht="12.75">
      <c r="A128" s="1">
        <v>41973</v>
      </c>
      <c r="B128" s="2">
        <v>16.6</v>
      </c>
      <c r="C128" s="2">
        <v>32.45</v>
      </c>
      <c r="D128" s="2">
        <v>149.37</v>
      </c>
      <c r="F128" s="4">
        <f t="shared" si="122"/>
        <v>0.036043064440630435</v>
      </c>
      <c r="G128" s="4">
        <f t="shared" si="122"/>
        <v>0.051352664830714545</v>
      </c>
      <c r="H128" s="4">
        <f t="shared" si="122"/>
        <v>0.0030217566478647484</v>
      </c>
      <c r="J128" s="5">
        <f aca="true" t="shared" si="124" ref="J128:L129">J$2*F128</f>
        <v>0.01081291933218913</v>
      </c>
      <c r="K128" s="5">
        <f t="shared" si="124"/>
        <v>0.015405799449214363</v>
      </c>
      <c r="L128" s="5">
        <f t="shared" si="124"/>
        <v>0.0012087026591458994</v>
      </c>
      <c r="M128" s="6">
        <f t="shared" si="112"/>
        <v>0.027427421440549393</v>
      </c>
      <c r="O128" s="35">
        <v>0</v>
      </c>
      <c r="P128" s="35">
        <v>0.221</v>
      </c>
      <c r="Q128" s="35">
        <v>0.779</v>
      </c>
      <c r="S128" s="24">
        <f t="shared" si="123"/>
        <v>0.010164144172257781</v>
      </c>
      <c r="T128" s="24">
        <f t="shared" si="123"/>
        <v>0.0013865219504292927</v>
      </c>
      <c r="U128" s="24">
        <f t="shared" si="123"/>
        <v>0.002088033843674541</v>
      </c>
      <c r="V128" s="25">
        <f t="shared" si="114"/>
        <v>0.013638699966361615</v>
      </c>
      <c r="X128" s="36">
        <v>0</v>
      </c>
      <c r="Y128" s="36">
        <v>0.276</v>
      </c>
      <c r="Z128" s="36">
        <v>0.724</v>
      </c>
      <c r="AB128" s="29">
        <f aca="true" t="shared" si="125" ref="AB128:AD129">+X127*F128</f>
        <v>0.009947885785614001</v>
      </c>
      <c r="AC128" s="29">
        <f t="shared" si="125"/>
        <v>0.003491981208488589</v>
      </c>
      <c r="AD128" s="29">
        <f t="shared" si="125"/>
        <v>0.001982272360999275</v>
      </c>
      <c r="AE128" s="30">
        <f t="shared" si="117"/>
        <v>0.015422139355101866</v>
      </c>
    </row>
    <row r="129" spans="1:31" ht="12.75">
      <c r="A129" s="1">
        <v>42004</v>
      </c>
      <c r="B129" s="2">
        <v>17.075</v>
      </c>
      <c r="C129" s="2">
        <v>31.185</v>
      </c>
      <c r="D129" s="2">
        <v>149.7</v>
      </c>
      <c r="F129" s="4">
        <f aca="true" t="shared" si="126" ref="F129:H130">+B129/B128-1</f>
        <v>0.028614457831325213</v>
      </c>
      <c r="G129" s="4">
        <f t="shared" si="126"/>
        <v>-0.03898305084745779</v>
      </c>
      <c r="H129" s="4">
        <f t="shared" si="126"/>
        <v>0.0022092789716809946</v>
      </c>
      <c r="J129" s="5">
        <f t="shared" si="124"/>
        <v>0.008584337349397564</v>
      </c>
      <c r="K129" s="5">
        <f t="shared" si="124"/>
        <v>-0.011694915254237336</v>
      </c>
      <c r="L129" s="5">
        <f t="shared" si="124"/>
        <v>0.0008837115886723979</v>
      </c>
      <c r="M129" s="6">
        <f aca="true" t="shared" si="127" ref="M129:M134">SUM(J129:L129)</f>
        <v>-0.0022268663161673745</v>
      </c>
      <c r="O129" s="35">
        <v>0.155</v>
      </c>
      <c r="P129" s="35">
        <v>0.155</v>
      </c>
      <c r="Q129" s="35">
        <v>0.69</v>
      </c>
      <c r="S129" s="24">
        <f aca="true" t="shared" si="128" ref="S129:U130">+O128*F129</f>
        <v>0</v>
      </c>
      <c r="T129" s="24">
        <f t="shared" si="128"/>
        <v>-0.008615254237288171</v>
      </c>
      <c r="U129" s="24">
        <f t="shared" si="128"/>
        <v>0.001721028318939495</v>
      </c>
      <c r="V129" s="25">
        <f aca="true" t="shared" si="129" ref="V129:V134">SUM(S129:U129)</f>
        <v>-0.006894225918348676</v>
      </c>
      <c r="X129" s="36">
        <v>0.192</v>
      </c>
      <c r="Y129" s="36">
        <v>0.192</v>
      </c>
      <c r="Z129" s="36">
        <v>0.616</v>
      </c>
      <c r="AB129" s="29">
        <f t="shared" si="125"/>
        <v>0</v>
      </c>
      <c r="AC129" s="29">
        <f t="shared" si="125"/>
        <v>-0.010759322033898351</v>
      </c>
      <c r="AD129" s="29">
        <f t="shared" si="125"/>
        <v>0.00159951797549704</v>
      </c>
      <c r="AE129" s="30">
        <f t="shared" si="117"/>
        <v>-0.00915980405840131</v>
      </c>
    </row>
    <row r="130" spans="1:31" ht="12.75">
      <c r="A130" s="1">
        <v>42034</v>
      </c>
      <c r="B130" s="2">
        <v>17.7125</v>
      </c>
      <c r="C130" s="2">
        <v>33.675</v>
      </c>
      <c r="D130" s="2">
        <v>150.19</v>
      </c>
      <c r="F130" s="4">
        <f t="shared" si="126"/>
        <v>0.03733528550512433</v>
      </c>
      <c r="G130" s="4">
        <f t="shared" si="126"/>
        <v>0.07984607984607983</v>
      </c>
      <c r="H130" s="4">
        <f t="shared" si="126"/>
        <v>0.003273213092852334</v>
      </c>
      <c r="J130" s="5">
        <f aca="true" t="shared" si="130" ref="J130:L131">J$2*F130</f>
        <v>0.011200585651537297</v>
      </c>
      <c r="K130" s="5">
        <f t="shared" si="130"/>
        <v>0.02395382395382395</v>
      </c>
      <c r="L130" s="5">
        <f t="shared" si="130"/>
        <v>0.0013092852371409337</v>
      </c>
      <c r="M130" s="6">
        <f t="shared" si="127"/>
        <v>0.03646369484250218</v>
      </c>
      <c r="O130" s="35">
        <v>0</v>
      </c>
      <c r="P130" s="35">
        <v>0.146</v>
      </c>
      <c r="Q130" s="35">
        <v>0.854</v>
      </c>
      <c r="S130" s="24">
        <f t="shared" si="128"/>
        <v>0.00578696925329427</v>
      </c>
      <c r="T130" s="24">
        <f t="shared" si="128"/>
        <v>0.012376142376142374</v>
      </c>
      <c r="U130" s="24">
        <f t="shared" si="128"/>
        <v>0.00225851703406811</v>
      </c>
      <c r="V130" s="25">
        <f t="shared" si="129"/>
        <v>0.020421628663504755</v>
      </c>
      <c r="X130" s="36">
        <v>0</v>
      </c>
      <c r="Y130" s="36">
        <v>0.188</v>
      </c>
      <c r="Z130" s="36">
        <v>0.812</v>
      </c>
      <c r="AB130" s="29">
        <f aca="true" t="shared" si="131" ref="AB130:AD131">+X129*F130</f>
        <v>0.007168374816983871</v>
      </c>
      <c r="AC130" s="29">
        <f t="shared" si="131"/>
        <v>0.015330447330447328</v>
      </c>
      <c r="AD130" s="29">
        <f t="shared" si="131"/>
        <v>0.0020162992651970375</v>
      </c>
      <c r="AE130" s="30">
        <f aca="true" t="shared" si="132" ref="AE130:AE135">SUM(AB130:AD130)</f>
        <v>0.024515121412628238</v>
      </c>
    </row>
    <row r="131" spans="1:31" ht="12.75">
      <c r="A131" s="1">
        <v>42062</v>
      </c>
      <c r="B131" s="2">
        <v>18.7325</v>
      </c>
      <c r="C131" s="2">
        <v>35.805</v>
      </c>
      <c r="D131" s="2">
        <v>150.94</v>
      </c>
      <c r="F131" s="4">
        <f aca="true" t="shared" si="133" ref="F131:H132">+B131/B130-1</f>
        <v>0.05758645024700093</v>
      </c>
      <c r="G131" s="4">
        <f t="shared" si="133"/>
        <v>0.06325167037861923</v>
      </c>
      <c r="H131" s="4">
        <f t="shared" si="133"/>
        <v>0.004993674678740234</v>
      </c>
      <c r="J131" s="5">
        <f t="shared" si="130"/>
        <v>0.017275935074100277</v>
      </c>
      <c r="K131" s="5">
        <f t="shared" si="130"/>
        <v>0.018975501113585768</v>
      </c>
      <c r="L131" s="5">
        <f t="shared" si="130"/>
        <v>0.0019974698714960936</v>
      </c>
      <c r="M131" s="6">
        <f t="shared" si="127"/>
        <v>0.03824890605918214</v>
      </c>
      <c r="O131" s="35">
        <v>0.155</v>
      </c>
      <c r="P131" s="35">
        <v>0.03</v>
      </c>
      <c r="Q131" s="35">
        <v>0.815</v>
      </c>
      <c r="S131" s="24">
        <f aca="true" t="shared" si="134" ref="S131:U132">+O130*F131</f>
        <v>0</v>
      </c>
      <c r="T131" s="24">
        <f t="shared" si="134"/>
        <v>0.009234743875278407</v>
      </c>
      <c r="U131" s="24">
        <f t="shared" si="134"/>
        <v>0.00426459817564416</v>
      </c>
      <c r="V131" s="25">
        <f t="shared" si="129"/>
        <v>0.013499342050922567</v>
      </c>
      <c r="X131" s="36">
        <v>0.166</v>
      </c>
      <c r="Y131" s="36">
        <v>0.057</v>
      </c>
      <c r="Z131" s="36">
        <v>0.777</v>
      </c>
      <c r="AB131" s="29">
        <f t="shared" si="131"/>
        <v>0</v>
      </c>
      <c r="AC131" s="29">
        <f t="shared" si="131"/>
        <v>0.011891314031180416</v>
      </c>
      <c r="AD131" s="29">
        <f t="shared" si="131"/>
        <v>0.00405486383913707</v>
      </c>
      <c r="AE131" s="30">
        <f t="shared" si="132"/>
        <v>0.015946177870317487</v>
      </c>
    </row>
    <row r="132" spans="1:31" ht="12.75">
      <c r="A132" s="1">
        <v>42094</v>
      </c>
      <c r="B132" s="2">
        <v>19.31</v>
      </c>
      <c r="C132" s="2">
        <v>36.965</v>
      </c>
      <c r="D132" s="2">
        <v>151.01</v>
      </c>
      <c r="F132" s="4">
        <f t="shared" si="133"/>
        <v>0.03082877352195368</v>
      </c>
      <c r="G132" s="4">
        <f t="shared" si="133"/>
        <v>0.03239770981706469</v>
      </c>
      <c r="H132" s="4">
        <f t="shared" si="133"/>
        <v>0.00046376043460982785</v>
      </c>
      <c r="J132" s="5">
        <f aca="true" t="shared" si="135" ref="J132:L133">J$2*F132</f>
        <v>0.009248632056586104</v>
      </c>
      <c r="K132" s="5">
        <f t="shared" si="135"/>
        <v>0.009719312945119407</v>
      </c>
      <c r="L132" s="5">
        <f t="shared" si="135"/>
        <v>0.00018550417384393116</v>
      </c>
      <c r="M132" s="6">
        <f t="shared" si="127"/>
        <v>0.019153449175549443</v>
      </c>
      <c r="O132" s="35">
        <v>0.095</v>
      </c>
      <c r="P132" s="35">
        <v>0.12</v>
      </c>
      <c r="Q132" s="35">
        <v>0.785</v>
      </c>
      <c r="S132" s="24">
        <f t="shared" si="134"/>
        <v>0.00477845989590282</v>
      </c>
      <c r="T132" s="24">
        <f t="shared" si="134"/>
        <v>0.0009719312945119406</v>
      </c>
      <c r="U132" s="24">
        <f t="shared" si="134"/>
        <v>0.00037796475420700967</v>
      </c>
      <c r="V132" s="25">
        <f t="shared" si="129"/>
        <v>0.006128355944621771</v>
      </c>
      <c r="X132" s="36">
        <v>0.127</v>
      </c>
      <c r="Y132" s="36">
        <v>0.147</v>
      </c>
      <c r="Z132" s="36">
        <v>0.726</v>
      </c>
      <c r="AB132" s="29">
        <f aca="true" t="shared" si="136" ref="AB132:AD133">+X131*F132</f>
        <v>0.005117576404644311</v>
      </c>
      <c r="AC132" s="29">
        <f t="shared" si="136"/>
        <v>0.0018466694595726874</v>
      </c>
      <c r="AD132" s="29">
        <f t="shared" si="136"/>
        <v>0.00036034185769183625</v>
      </c>
      <c r="AE132" s="30">
        <f t="shared" si="132"/>
        <v>0.007324587721908834</v>
      </c>
    </row>
    <row r="133" spans="1:31" ht="12.75">
      <c r="A133" s="1">
        <v>42124</v>
      </c>
      <c r="B133" s="2">
        <v>18.73</v>
      </c>
      <c r="C133" s="2">
        <v>36.295</v>
      </c>
      <c r="D133" s="2">
        <v>150.61</v>
      </c>
      <c r="F133" s="4">
        <f aca="true" t="shared" si="137" ref="F133:H134">+B133/B132-1</f>
        <v>-0.03003625064733295</v>
      </c>
      <c r="G133" s="4">
        <f t="shared" si="137"/>
        <v>-0.01812525361828765</v>
      </c>
      <c r="H133" s="4">
        <f t="shared" si="137"/>
        <v>-0.00264883120323145</v>
      </c>
      <c r="J133" s="5">
        <f t="shared" si="135"/>
        <v>-0.009010875194199885</v>
      </c>
      <c r="K133" s="5">
        <f t="shared" si="135"/>
        <v>-0.0054375760854862955</v>
      </c>
      <c r="L133" s="5">
        <f t="shared" si="135"/>
        <v>-0.00105953248129258</v>
      </c>
      <c r="M133" s="6">
        <f t="shared" si="127"/>
        <v>-0.015507983760978762</v>
      </c>
      <c r="O133" s="35">
        <v>0.209</v>
      </c>
      <c r="P133" s="35">
        <v>0.243</v>
      </c>
      <c r="Q133" s="35">
        <v>0.548</v>
      </c>
      <c r="S133" s="24">
        <f aca="true" t="shared" si="138" ref="S133:U134">+O132*F133</f>
        <v>-0.0028534438114966305</v>
      </c>
      <c r="T133" s="24">
        <f t="shared" si="138"/>
        <v>-0.002175030434194518</v>
      </c>
      <c r="U133" s="24">
        <f t="shared" si="138"/>
        <v>-0.0020793324945366882</v>
      </c>
      <c r="V133" s="25">
        <f t="shared" si="129"/>
        <v>-0.007107806740227837</v>
      </c>
      <c r="X133" s="36">
        <v>0.302</v>
      </c>
      <c r="Y133" s="36">
        <v>0.259</v>
      </c>
      <c r="Z133" s="36">
        <v>0.439</v>
      </c>
      <c r="AB133" s="29">
        <f t="shared" si="136"/>
        <v>-0.003814603832211285</v>
      </c>
      <c r="AC133" s="29">
        <f t="shared" si="136"/>
        <v>-0.0026644122818882845</v>
      </c>
      <c r="AD133" s="29">
        <f t="shared" si="136"/>
        <v>-0.0019230514535460326</v>
      </c>
      <c r="AE133" s="30">
        <f t="shared" si="132"/>
        <v>-0.008402067567645602</v>
      </c>
    </row>
    <row r="134" spans="1:31" ht="12.75">
      <c r="A134" s="1">
        <v>42153</v>
      </c>
      <c r="B134" s="2">
        <v>19.235</v>
      </c>
      <c r="C134" s="2">
        <v>36.815</v>
      </c>
      <c r="D134" s="2">
        <v>150.36</v>
      </c>
      <c r="F134" s="4">
        <f t="shared" si="137"/>
        <v>0.02696209289909235</v>
      </c>
      <c r="G134" s="4">
        <f t="shared" si="137"/>
        <v>0.01432704229232673</v>
      </c>
      <c r="H134" s="4">
        <f t="shared" si="137"/>
        <v>-0.0016599163402164496</v>
      </c>
      <c r="J134" s="5">
        <f aca="true" t="shared" si="139" ref="J134:L135">J$2*F134</f>
        <v>0.008088627869727704</v>
      </c>
      <c r="K134" s="5">
        <f t="shared" si="139"/>
        <v>0.004298112687698019</v>
      </c>
      <c r="L134" s="5">
        <f t="shared" si="139"/>
        <v>-0.0006639665360865799</v>
      </c>
      <c r="M134" s="6">
        <f t="shared" si="127"/>
        <v>0.011722774021339144</v>
      </c>
      <c r="O134" s="35">
        <v>0.036</v>
      </c>
      <c r="P134" s="35">
        <v>0.276</v>
      </c>
      <c r="Q134" s="35">
        <v>0.688</v>
      </c>
      <c r="S134" s="24">
        <f t="shared" si="138"/>
        <v>0.005635077415910301</v>
      </c>
      <c r="T134" s="24">
        <f t="shared" si="138"/>
        <v>0.0034814712770353954</v>
      </c>
      <c r="U134" s="24">
        <f t="shared" si="138"/>
        <v>-0.0009096341544386144</v>
      </c>
      <c r="V134" s="25">
        <f t="shared" si="129"/>
        <v>0.008206914538507082</v>
      </c>
      <c r="X134" s="36">
        <v>0.128</v>
      </c>
      <c r="Y134" s="36">
        <v>0.265</v>
      </c>
      <c r="Z134" s="36">
        <v>0.607</v>
      </c>
      <c r="AB134" s="29">
        <f aca="true" t="shared" si="140" ref="AB134:AD135">+X133*F134</f>
        <v>0.008142552055525889</v>
      </c>
      <c r="AC134" s="29">
        <f t="shared" si="140"/>
        <v>0.0037107039537126233</v>
      </c>
      <c r="AD134" s="29">
        <f t="shared" si="140"/>
        <v>-0.0007287032733550214</v>
      </c>
      <c r="AE134" s="30">
        <f t="shared" si="132"/>
        <v>0.01112455273588349</v>
      </c>
    </row>
    <row r="135" spans="1:31" ht="12.75">
      <c r="A135" s="1">
        <v>42185</v>
      </c>
      <c r="B135" s="2">
        <v>18.4925</v>
      </c>
      <c r="C135" s="2">
        <v>35.215</v>
      </c>
      <c r="D135" s="2">
        <v>149.45</v>
      </c>
      <c r="F135" s="4">
        <f aca="true" t="shared" si="141" ref="F135:H136">+B135/B134-1</f>
        <v>-0.03860150766831294</v>
      </c>
      <c r="G135" s="4">
        <f t="shared" si="141"/>
        <v>-0.043460545973108666</v>
      </c>
      <c r="H135" s="4">
        <f t="shared" si="141"/>
        <v>-0.006052141527002064</v>
      </c>
      <c r="J135" s="5">
        <f t="shared" si="139"/>
        <v>-0.011580452300493881</v>
      </c>
      <c r="K135" s="5">
        <f t="shared" si="139"/>
        <v>-0.0130381637919326</v>
      </c>
      <c r="L135" s="5">
        <f t="shared" si="139"/>
        <v>-0.0024208566108008256</v>
      </c>
      <c r="M135" s="6">
        <f aca="true" t="shared" si="142" ref="M135:M140">SUM(J135:L135)</f>
        <v>-0.027039472703227305</v>
      </c>
      <c r="O135" s="35">
        <v>0.116</v>
      </c>
      <c r="P135" s="35">
        <v>0.17</v>
      </c>
      <c r="Q135" s="35">
        <v>0.714</v>
      </c>
      <c r="S135" s="24">
        <f aca="true" t="shared" si="143" ref="S135:U136">+O134*F135</f>
        <v>-0.0013896542760592657</v>
      </c>
      <c r="T135" s="24">
        <f t="shared" si="143"/>
        <v>-0.011995110688577993</v>
      </c>
      <c r="U135" s="24">
        <f t="shared" si="143"/>
        <v>-0.00416387337057742</v>
      </c>
      <c r="V135" s="25">
        <f aca="true" t="shared" si="144" ref="V135:V140">SUM(S135:U135)</f>
        <v>-0.01754863833521468</v>
      </c>
      <c r="X135" s="36">
        <v>0.179</v>
      </c>
      <c r="Y135" s="36">
        <v>0.207</v>
      </c>
      <c r="Z135" s="36">
        <v>0.614</v>
      </c>
      <c r="AB135" s="29">
        <f t="shared" si="140"/>
        <v>-0.004940992981544056</v>
      </c>
      <c r="AC135" s="29">
        <f t="shared" si="140"/>
        <v>-0.011517044682873796</v>
      </c>
      <c r="AD135" s="29">
        <f t="shared" si="140"/>
        <v>-0.0036736499068902527</v>
      </c>
      <c r="AE135" s="30">
        <f t="shared" si="132"/>
        <v>-0.020131687571308104</v>
      </c>
    </row>
    <row r="136" spans="1:31" ht="12.75">
      <c r="A136" s="1">
        <v>42216</v>
      </c>
      <c r="B136" s="2">
        <v>19.01</v>
      </c>
      <c r="C136" s="2">
        <v>35.44</v>
      </c>
      <c r="D136" s="2">
        <v>150.62</v>
      </c>
      <c r="F136" s="4">
        <f t="shared" si="141"/>
        <v>0.02798431796674339</v>
      </c>
      <c r="G136" s="4">
        <f t="shared" si="141"/>
        <v>0.006389322731790159</v>
      </c>
      <c r="H136" s="4">
        <f t="shared" si="141"/>
        <v>0.007828705252592938</v>
      </c>
      <c r="J136" s="5">
        <f aca="true" t="shared" si="145" ref="J136:L137">J$2*F136</f>
        <v>0.008395295390023016</v>
      </c>
      <c r="K136" s="5">
        <f t="shared" si="145"/>
        <v>0.0019167968195370477</v>
      </c>
      <c r="L136" s="5">
        <f t="shared" si="145"/>
        <v>0.0031314821010371753</v>
      </c>
      <c r="M136" s="6">
        <f t="shared" si="142"/>
        <v>0.013443574310597239</v>
      </c>
      <c r="O136" s="35">
        <v>0.183</v>
      </c>
      <c r="P136" s="35">
        <v>0.093</v>
      </c>
      <c r="Q136" s="35">
        <v>0.724</v>
      </c>
      <c r="S136" s="24">
        <f t="shared" si="143"/>
        <v>0.0032461808841422334</v>
      </c>
      <c r="T136" s="24">
        <f t="shared" si="143"/>
        <v>0.0010861848644043272</v>
      </c>
      <c r="U136" s="24">
        <f t="shared" si="143"/>
        <v>0.005589695550351358</v>
      </c>
      <c r="V136" s="25">
        <f t="shared" si="144"/>
        <v>0.00992206129889792</v>
      </c>
      <c r="X136" s="36">
        <v>0.205</v>
      </c>
      <c r="Y136" s="36">
        <v>0.146</v>
      </c>
      <c r="Z136" s="36">
        <v>0.649</v>
      </c>
      <c r="AB136" s="29">
        <f aca="true" t="shared" si="146" ref="AB136:AD137">+X135*F136</f>
        <v>0.005009192916047066</v>
      </c>
      <c r="AC136" s="29">
        <f t="shared" si="146"/>
        <v>0.0013225898054805628</v>
      </c>
      <c r="AD136" s="29">
        <f t="shared" si="146"/>
        <v>0.004806825025092064</v>
      </c>
      <c r="AE136" s="30">
        <f aca="true" t="shared" si="147" ref="AE136:AE141">SUM(AB136:AD136)</f>
        <v>0.011138607746619691</v>
      </c>
    </row>
    <row r="137" spans="1:31" ht="12.75">
      <c r="A137" s="1">
        <v>42247</v>
      </c>
      <c r="B137" s="2">
        <v>17.5725</v>
      </c>
      <c r="C137" s="2">
        <v>32.125</v>
      </c>
      <c r="D137" s="2">
        <v>150.09</v>
      </c>
      <c r="F137" s="4">
        <f aca="true" t="shared" si="148" ref="F137:H138">+B137/B136-1</f>
        <v>-0.07561809573908473</v>
      </c>
      <c r="G137" s="4">
        <f t="shared" si="148"/>
        <v>-0.09353837471783288</v>
      </c>
      <c r="H137" s="4">
        <f t="shared" si="148"/>
        <v>-0.003518789005444223</v>
      </c>
      <c r="J137" s="5">
        <f t="shared" si="145"/>
        <v>-0.02268542872172542</v>
      </c>
      <c r="K137" s="5">
        <f t="shared" si="145"/>
        <v>-0.028061512415349866</v>
      </c>
      <c r="L137" s="5">
        <f t="shared" si="145"/>
        <v>-0.0014075156021776892</v>
      </c>
      <c r="M137" s="6">
        <f t="shared" si="142"/>
        <v>-0.05215445673925297</v>
      </c>
      <c r="O137" s="35">
        <v>0</v>
      </c>
      <c r="P137" s="35">
        <v>0.1</v>
      </c>
      <c r="Q137" s="35">
        <v>0.9</v>
      </c>
      <c r="S137" s="24">
        <f aca="true" t="shared" si="149" ref="S137:U138">+O136*F137</f>
        <v>-0.013838111520252506</v>
      </c>
      <c r="T137" s="24">
        <f t="shared" si="149"/>
        <v>-0.008699068848758458</v>
      </c>
      <c r="U137" s="24">
        <f t="shared" si="149"/>
        <v>-0.002547603239941617</v>
      </c>
      <c r="V137" s="25">
        <f t="shared" si="144"/>
        <v>-0.025084783608952582</v>
      </c>
      <c r="X137" s="36">
        <v>0</v>
      </c>
      <c r="Y137" s="36">
        <v>0.126</v>
      </c>
      <c r="Z137" s="36">
        <v>0.874</v>
      </c>
      <c r="AB137" s="29">
        <f t="shared" si="146"/>
        <v>-0.01550170962651237</v>
      </c>
      <c r="AC137" s="29">
        <f t="shared" si="146"/>
        <v>-0.0136566027088036</v>
      </c>
      <c r="AD137" s="29">
        <f t="shared" si="146"/>
        <v>-0.0022836940645333008</v>
      </c>
      <c r="AE137" s="30">
        <f t="shared" si="147"/>
        <v>-0.031442006399849266</v>
      </c>
    </row>
    <row r="138" spans="1:31" ht="12.75">
      <c r="A138" s="1">
        <v>42277</v>
      </c>
      <c r="B138" s="2">
        <v>17.0625</v>
      </c>
      <c r="C138" s="2">
        <v>30.605</v>
      </c>
      <c r="D138" s="2">
        <v>150.71</v>
      </c>
      <c r="F138" s="4">
        <f t="shared" si="148"/>
        <v>-0.029022620571916402</v>
      </c>
      <c r="G138" s="4">
        <f t="shared" si="148"/>
        <v>-0.04731517509727623</v>
      </c>
      <c r="H138" s="4">
        <f t="shared" si="148"/>
        <v>0.0041308548204410656</v>
      </c>
      <c r="J138" s="5">
        <f aca="true" t="shared" si="150" ref="J138:L139">J$2*F138</f>
        <v>-0.00870678617157492</v>
      </c>
      <c r="K138" s="5">
        <f t="shared" si="150"/>
        <v>-0.014194552529182869</v>
      </c>
      <c r="L138" s="5">
        <f t="shared" si="150"/>
        <v>0.0016523419281764262</v>
      </c>
      <c r="M138" s="6">
        <f t="shared" si="142"/>
        <v>-0.021248996772581363</v>
      </c>
      <c r="O138" s="35">
        <v>0</v>
      </c>
      <c r="P138" s="35">
        <v>0.103</v>
      </c>
      <c r="Q138" s="35">
        <v>0.897</v>
      </c>
      <c r="S138" s="24">
        <f t="shared" si="149"/>
        <v>0</v>
      </c>
      <c r="T138" s="24">
        <f t="shared" si="149"/>
        <v>-0.004731517509727623</v>
      </c>
      <c r="U138" s="24">
        <f t="shared" si="149"/>
        <v>0.003717769338396959</v>
      </c>
      <c r="V138" s="25">
        <f t="shared" si="144"/>
        <v>-0.0010137481713306641</v>
      </c>
      <c r="X138" s="36">
        <v>0.08</v>
      </c>
      <c r="Y138" s="36">
        <v>0.12</v>
      </c>
      <c r="Z138" s="36">
        <v>0.8</v>
      </c>
      <c r="AB138" s="29">
        <f aca="true" t="shared" si="151" ref="AB138:AD139">+X137*F138</f>
        <v>0</v>
      </c>
      <c r="AC138" s="29">
        <f t="shared" si="151"/>
        <v>-0.005961712062256805</v>
      </c>
      <c r="AD138" s="29">
        <f t="shared" si="151"/>
        <v>0.003610367113065491</v>
      </c>
      <c r="AE138" s="30">
        <f t="shared" si="147"/>
        <v>-0.0023513449491913137</v>
      </c>
    </row>
    <row r="139" spans="1:31" ht="12.75">
      <c r="A139" s="1">
        <v>42307</v>
      </c>
      <c r="B139" s="2">
        <v>18.55</v>
      </c>
      <c r="C139" s="2">
        <v>33.72</v>
      </c>
      <c r="D139" s="2">
        <v>151.34</v>
      </c>
      <c r="F139" s="4">
        <f aca="true" t="shared" si="152" ref="F139:H140">+B139/B138-1</f>
        <v>0.08717948717948731</v>
      </c>
      <c r="G139" s="4">
        <f t="shared" si="152"/>
        <v>0.10178075477863091</v>
      </c>
      <c r="H139" s="4">
        <f t="shared" si="152"/>
        <v>0.004180213655364584</v>
      </c>
      <c r="J139" s="5">
        <f t="shared" si="150"/>
        <v>0.026153846153846194</v>
      </c>
      <c r="K139" s="5">
        <f t="shared" si="150"/>
        <v>0.030534226433589273</v>
      </c>
      <c r="L139" s="5">
        <f t="shared" si="150"/>
        <v>0.0016720854621458338</v>
      </c>
      <c r="M139" s="6">
        <f t="shared" si="142"/>
        <v>0.0583601580495813</v>
      </c>
      <c r="O139" s="35">
        <v>0</v>
      </c>
      <c r="P139" s="35">
        <v>0.159</v>
      </c>
      <c r="Q139" s="35">
        <v>0.841</v>
      </c>
      <c r="S139" s="24">
        <f aca="true" t="shared" si="153" ref="S139:U140">+O138*F139</f>
        <v>0</v>
      </c>
      <c r="T139" s="24">
        <f t="shared" si="153"/>
        <v>0.010483417742198983</v>
      </c>
      <c r="U139" s="24">
        <f t="shared" si="153"/>
        <v>0.003749651648862032</v>
      </c>
      <c r="V139" s="25">
        <f t="shared" si="144"/>
        <v>0.014233069391061014</v>
      </c>
      <c r="X139" s="36">
        <v>0</v>
      </c>
      <c r="Y139" s="36">
        <v>0.203</v>
      </c>
      <c r="Z139" s="36">
        <v>0.797</v>
      </c>
      <c r="AB139" s="29">
        <f t="shared" si="151"/>
        <v>0.006974358974358985</v>
      </c>
      <c r="AC139" s="29">
        <f t="shared" si="151"/>
        <v>0.01221369057343571</v>
      </c>
      <c r="AD139" s="29">
        <f t="shared" si="151"/>
        <v>0.0033441709242916676</v>
      </c>
      <c r="AE139" s="30">
        <f t="shared" si="147"/>
        <v>0.02253222047208636</v>
      </c>
    </row>
    <row r="140" spans="1:31" ht="12.75">
      <c r="A140" s="1">
        <v>42338</v>
      </c>
      <c r="B140" s="2">
        <v>19.73</v>
      </c>
      <c r="C140" s="2">
        <v>34.715</v>
      </c>
      <c r="D140" s="2">
        <v>151.94</v>
      </c>
      <c r="F140" s="4">
        <f t="shared" si="152"/>
        <v>0.06361185983827489</v>
      </c>
      <c r="G140" s="4">
        <f t="shared" si="152"/>
        <v>0.029507710557532763</v>
      </c>
      <c r="H140" s="4">
        <f t="shared" si="152"/>
        <v>0.003964583058015059</v>
      </c>
      <c r="J140" s="5">
        <f aca="true" t="shared" si="154" ref="J140:L141">J$2*F140</f>
        <v>0.019083557951482467</v>
      </c>
      <c r="K140" s="5">
        <f t="shared" si="154"/>
        <v>0.008852313167259828</v>
      </c>
      <c r="L140" s="5">
        <f t="shared" si="154"/>
        <v>0.0015858332232060236</v>
      </c>
      <c r="M140" s="6">
        <f t="shared" si="142"/>
        <v>0.02952170434194832</v>
      </c>
      <c r="O140" s="35">
        <v>0</v>
      </c>
      <c r="P140" s="35">
        <v>0.217</v>
      </c>
      <c r="Q140" s="35">
        <v>0.783</v>
      </c>
      <c r="S140" s="24">
        <f t="shared" si="153"/>
        <v>0</v>
      </c>
      <c r="T140" s="24">
        <f t="shared" si="153"/>
        <v>0.00469172597864771</v>
      </c>
      <c r="U140" s="24">
        <f t="shared" si="153"/>
        <v>0.003334214351790664</v>
      </c>
      <c r="V140" s="25">
        <f t="shared" si="144"/>
        <v>0.008025940330438373</v>
      </c>
      <c r="X140" s="36">
        <v>0</v>
      </c>
      <c r="Y140" s="36">
        <v>0.278</v>
      </c>
      <c r="Z140" s="36">
        <v>0.722</v>
      </c>
      <c r="AB140" s="29">
        <f aca="true" t="shared" si="155" ref="AB140:AD141">+X139*F140</f>
        <v>0</v>
      </c>
      <c r="AC140" s="29">
        <f t="shared" si="155"/>
        <v>0.0059900652431791514</v>
      </c>
      <c r="AD140" s="29">
        <f t="shared" si="155"/>
        <v>0.003159772697238002</v>
      </c>
      <c r="AE140" s="30">
        <f t="shared" si="147"/>
        <v>0.009149837940417153</v>
      </c>
    </row>
    <row r="141" spans="1:31" ht="12.75">
      <c r="A141" s="1">
        <v>42368</v>
      </c>
      <c r="B141" s="2">
        <v>18.89</v>
      </c>
      <c r="C141" s="2">
        <v>32.44</v>
      </c>
      <c r="D141" s="2">
        <v>151.49</v>
      </c>
      <c r="F141" s="4">
        <f aca="true" t="shared" si="156" ref="F141:H142">+B141/B140-1</f>
        <v>-0.042574759249873306</v>
      </c>
      <c r="G141" s="4">
        <f t="shared" si="156"/>
        <v>-0.06553363099524712</v>
      </c>
      <c r="H141" s="4">
        <f t="shared" si="156"/>
        <v>-0.002961695406081266</v>
      </c>
      <c r="J141" s="5">
        <f t="shared" si="154"/>
        <v>-0.012772427774961992</v>
      </c>
      <c r="K141" s="5">
        <f t="shared" si="154"/>
        <v>-0.019660089298574133</v>
      </c>
      <c r="L141" s="5">
        <f t="shared" si="154"/>
        <v>-0.0011846781624325065</v>
      </c>
      <c r="M141" s="6">
        <f aca="true" t="shared" si="157" ref="M141:M146">SUM(J141:L141)</f>
        <v>-0.03361719523596863</v>
      </c>
      <c r="O141" s="35">
        <v>0.056</v>
      </c>
      <c r="P141" s="35">
        <v>0.135</v>
      </c>
      <c r="Q141" s="35">
        <v>0.809</v>
      </c>
      <c r="S141" s="24">
        <f aca="true" t="shared" si="158" ref="S141:U142">+O140*F141</f>
        <v>0</v>
      </c>
      <c r="T141" s="24">
        <f t="shared" si="158"/>
        <v>-0.014220797925968625</v>
      </c>
      <c r="U141" s="24">
        <f t="shared" si="158"/>
        <v>-0.0023190075029616316</v>
      </c>
      <c r="V141" s="25">
        <f aca="true" t="shared" si="159" ref="V141:V146">SUM(S141:U141)</f>
        <v>-0.016539805428930257</v>
      </c>
      <c r="X141" s="36">
        <v>0.091</v>
      </c>
      <c r="Y141" s="36">
        <v>0.155</v>
      </c>
      <c r="Z141" s="36">
        <v>0.754</v>
      </c>
      <c r="AB141" s="29">
        <f t="shared" si="155"/>
        <v>0</v>
      </c>
      <c r="AC141" s="29">
        <f t="shared" si="155"/>
        <v>-0.0182183494166787</v>
      </c>
      <c r="AD141" s="29">
        <f t="shared" si="155"/>
        <v>-0.002138344083190674</v>
      </c>
      <c r="AE141" s="30">
        <f t="shared" si="147"/>
        <v>-0.020356693499869374</v>
      </c>
    </row>
    <row r="142" spans="1:31" ht="12.75">
      <c r="A142" s="1">
        <v>42398</v>
      </c>
      <c r="B142" s="2">
        <v>17.6075</v>
      </c>
      <c r="C142" s="2">
        <v>30.03</v>
      </c>
      <c r="D142" s="2">
        <v>152.45</v>
      </c>
      <c r="F142" s="4">
        <f t="shared" si="156"/>
        <v>-0.06789306511381676</v>
      </c>
      <c r="G142" s="4">
        <f t="shared" si="156"/>
        <v>-0.07429099876695433</v>
      </c>
      <c r="H142" s="4">
        <f t="shared" si="156"/>
        <v>0.006337051950623618</v>
      </c>
      <c r="J142" s="5">
        <f aca="true" t="shared" si="160" ref="J142:L143">J$2*F142</f>
        <v>-0.02036791953414503</v>
      </c>
      <c r="K142" s="5">
        <f t="shared" si="160"/>
        <v>-0.0222872996300863</v>
      </c>
      <c r="L142" s="5">
        <f t="shared" si="160"/>
        <v>0.002534820780249447</v>
      </c>
      <c r="M142" s="6">
        <f t="shared" si="157"/>
        <v>-0.04012039838398188</v>
      </c>
      <c r="O142" s="35">
        <v>0</v>
      </c>
      <c r="P142" s="35">
        <v>0.112</v>
      </c>
      <c r="Q142" s="35">
        <v>0.888</v>
      </c>
      <c r="S142" s="24">
        <f t="shared" si="158"/>
        <v>-0.003802011646373739</v>
      </c>
      <c r="T142" s="24">
        <f t="shared" si="158"/>
        <v>-0.010029284833538835</v>
      </c>
      <c r="U142" s="24">
        <f t="shared" si="158"/>
        <v>0.005126675028054507</v>
      </c>
      <c r="V142" s="25">
        <f t="shared" si="159"/>
        <v>-0.008704621451858066</v>
      </c>
      <c r="X142" s="36">
        <v>0</v>
      </c>
      <c r="Y142" s="36">
        <v>0.142</v>
      </c>
      <c r="Z142" s="36">
        <v>0.858</v>
      </c>
      <c r="AB142" s="29">
        <f aca="true" t="shared" si="161" ref="AB142:AD143">+X141*F142</f>
        <v>-0.006178268925357325</v>
      </c>
      <c r="AC142" s="29">
        <f t="shared" si="161"/>
        <v>-0.011515104808877921</v>
      </c>
      <c r="AD142" s="29">
        <f t="shared" si="161"/>
        <v>0.004778137170770208</v>
      </c>
      <c r="AE142" s="30">
        <f aca="true" t="shared" si="162" ref="AE142:AE147">SUM(AB142:AD142)</f>
        <v>-0.012915236563465039</v>
      </c>
    </row>
    <row r="143" spans="1:31" ht="12.75">
      <c r="A143" s="1">
        <v>42429</v>
      </c>
      <c r="B143" s="2">
        <v>17.93</v>
      </c>
      <c r="C143" s="2">
        <v>28.97</v>
      </c>
      <c r="D143" s="2">
        <v>152.75</v>
      </c>
      <c r="F143" s="4">
        <f aca="true" t="shared" si="163" ref="F143:H144">+B143/B142-1</f>
        <v>0.018316058497799048</v>
      </c>
      <c r="G143" s="4">
        <f t="shared" si="163"/>
        <v>-0.035298035298035324</v>
      </c>
      <c r="H143" s="4">
        <f t="shared" si="163"/>
        <v>0.0019678583142015427</v>
      </c>
      <c r="J143" s="5">
        <f t="shared" si="160"/>
        <v>0.005494817549339714</v>
      </c>
      <c r="K143" s="5">
        <f t="shared" si="160"/>
        <v>-0.010589410589410597</v>
      </c>
      <c r="L143" s="5">
        <f t="shared" si="160"/>
        <v>0.0007871433256806172</v>
      </c>
      <c r="M143" s="6">
        <f t="shared" si="157"/>
        <v>-0.004307449714390265</v>
      </c>
      <c r="O143" s="35">
        <v>0.06</v>
      </c>
      <c r="P143" s="35">
        <v>0.121</v>
      </c>
      <c r="Q143" s="35">
        <v>0.819</v>
      </c>
      <c r="S143" s="24">
        <f aca="true" t="shared" si="164" ref="S143:U144">+O142*F143</f>
        <v>0</v>
      </c>
      <c r="T143" s="24">
        <f t="shared" si="164"/>
        <v>-0.0039533799533799565</v>
      </c>
      <c r="U143" s="24">
        <f t="shared" si="164"/>
        <v>0.00174745818301097</v>
      </c>
      <c r="V143" s="25">
        <f t="shared" si="159"/>
        <v>-0.0022059217703689865</v>
      </c>
      <c r="X143" s="36">
        <v>0.091</v>
      </c>
      <c r="Y143" s="36">
        <v>0.142</v>
      </c>
      <c r="Z143" s="36">
        <v>0.767</v>
      </c>
      <c r="AB143" s="29">
        <f t="shared" si="161"/>
        <v>0</v>
      </c>
      <c r="AC143" s="29">
        <f t="shared" si="161"/>
        <v>-0.005012321012321016</v>
      </c>
      <c r="AD143" s="29">
        <f t="shared" si="161"/>
        <v>0.0016884224335849236</v>
      </c>
      <c r="AE143" s="30">
        <f t="shared" si="162"/>
        <v>-0.0033238985787360925</v>
      </c>
    </row>
    <row r="144" spans="1:31" ht="12.75">
      <c r="A144" s="1">
        <v>42460</v>
      </c>
      <c r="B144" s="2">
        <v>18.05</v>
      </c>
      <c r="C144" s="2">
        <v>29.72</v>
      </c>
      <c r="D144" s="2">
        <v>152.8</v>
      </c>
      <c r="F144" s="4">
        <f t="shared" si="163"/>
        <v>0.006692693809258188</v>
      </c>
      <c r="G144" s="4">
        <f t="shared" si="163"/>
        <v>0.025888850535036312</v>
      </c>
      <c r="H144" s="4">
        <f t="shared" si="163"/>
        <v>0.0003273322422259195</v>
      </c>
      <c r="J144" s="5">
        <f aca="true" t="shared" si="165" ref="J144:L145">J$2*F144</f>
        <v>0.0020078081427774563</v>
      </c>
      <c r="K144" s="5">
        <f t="shared" si="165"/>
        <v>0.0077666551605108936</v>
      </c>
      <c r="L144" s="5">
        <f t="shared" si="165"/>
        <v>0.0001309328968903678</v>
      </c>
      <c r="M144" s="6">
        <f t="shared" si="157"/>
        <v>0.009905396200178718</v>
      </c>
      <c r="O144" s="35">
        <v>0</v>
      </c>
      <c r="P144" s="35">
        <v>0.16</v>
      </c>
      <c r="Q144" s="35">
        <v>0.84</v>
      </c>
      <c r="S144" s="24">
        <f t="shared" si="164"/>
        <v>0.0004015616285554913</v>
      </c>
      <c r="T144" s="24">
        <f t="shared" si="164"/>
        <v>0.0031325509147393936</v>
      </c>
      <c r="U144" s="24">
        <f t="shared" si="164"/>
        <v>0.00026808510638302803</v>
      </c>
      <c r="V144" s="25">
        <f t="shared" si="159"/>
        <v>0.0038021976496779132</v>
      </c>
      <c r="X144" s="36">
        <v>0</v>
      </c>
      <c r="Y144" s="36">
        <v>0.2</v>
      </c>
      <c r="Z144" s="36">
        <v>0.8</v>
      </c>
      <c r="AB144" s="29">
        <f aca="true" t="shared" si="166" ref="AB144:AD145">+X143*F144</f>
        <v>0.000609035136642495</v>
      </c>
      <c r="AC144" s="29">
        <f t="shared" si="166"/>
        <v>0.003676216775975156</v>
      </c>
      <c r="AD144" s="29">
        <f t="shared" si="166"/>
        <v>0.0002510638297872803</v>
      </c>
      <c r="AE144" s="30">
        <f t="shared" si="162"/>
        <v>0.004536315742404932</v>
      </c>
    </row>
    <row r="145" spans="1:31" ht="12.75">
      <c r="A145" s="1">
        <v>42489</v>
      </c>
      <c r="B145" s="2">
        <v>17.8675</v>
      </c>
      <c r="C145" s="2">
        <v>30.08</v>
      </c>
      <c r="D145" s="2">
        <v>152.44</v>
      </c>
      <c r="F145" s="4">
        <f aca="true" t="shared" si="167" ref="F145:H146">+B145/B144-1</f>
        <v>-0.010110803324099749</v>
      </c>
      <c r="G145" s="4">
        <f t="shared" si="167"/>
        <v>0.01211305518169592</v>
      </c>
      <c r="H145" s="4">
        <f t="shared" si="167"/>
        <v>-0.002356020942408499</v>
      </c>
      <c r="J145" s="5">
        <f t="shared" si="165"/>
        <v>-0.0030332409972299245</v>
      </c>
      <c r="K145" s="5">
        <f t="shared" si="165"/>
        <v>0.0036339165545087758</v>
      </c>
      <c r="L145" s="5">
        <f t="shared" si="165"/>
        <v>-0.0009424083769633996</v>
      </c>
      <c r="M145" s="6">
        <f t="shared" si="157"/>
        <v>-0.0003417328196845483</v>
      </c>
      <c r="O145" s="35">
        <v>0.274</v>
      </c>
      <c r="P145" s="35">
        <v>0.15</v>
      </c>
      <c r="Q145" s="35">
        <v>0.576</v>
      </c>
      <c r="S145" s="24">
        <f aca="true" t="shared" si="168" ref="S145:U146">+O144*F145</f>
        <v>0</v>
      </c>
      <c r="T145" s="24">
        <f t="shared" si="168"/>
        <v>0.0019380888290713473</v>
      </c>
      <c r="U145" s="24">
        <f t="shared" si="168"/>
        <v>-0.0019790575916231387</v>
      </c>
      <c r="V145" s="25">
        <f t="shared" si="159"/>
        <v>-4.096876255179141E-05</v>
      </c>
      <c r="X145" s="36">
        <v>0.258</v>
      </c>
      <c r="Y145" s="36">
        <v>0.218</v>
      </c>
      <c r="Z145" s="36">
        <v>0.524</v>
      </c>
      <c r="AB145" s="29">
        <f t="shared" si="166"/>
        <v>0</v>
      </c>
      <c r="AC145" s="29">
        <f t="shared" si="166"/>
        <v>0.002422611036339184</v>
      </c>
      <c r="AD145" s="29">
        <f t="shared" si="166"/>
        <v>-0.0018848167539267991</v>
      </c>
      <c r="AE145" s="30">
        <f t="shared" si="162"/>
        <v>0.000537794282412385</v>
      </c>
    </row>
    <row r="146" spans="1:31" ht="12.75">
      <c r="A146" s="1">
        <v>42155</v>
      </c>
      <c r="B146" s="2">
        <v>18.795</v>
      </c>
      <c r="C146" s="2">
        <v>30.9</v>
      </c>
      <c r="D146" s="2">
        <v>152.91</v>
      </c>
      <c r="F146" s="4">
        <f t="shared" si="167"/>
        <v>0.05190989226248788</v>
      </c>
      <c r="G146" s="4">
        <f t="shared" si="167"/>
        <v>0.027260638297872397</v>
      </c>
      <c r="H146" s="4">
        <f t="shared" si="167"/>
        <v>0.0030831802676463127</v>
      </c>
      <c r="J146" s="5">
        <f aca="true" t="shared" si="169" ref="J146:L147">J$2*F146</f>
        <v>0.015572967678746363</v>
      </c>
      <c r="K146" s="5">
        <f t="shared" si="169"/>
        <v>0.00817819148936172</v>
      </c>
      <c r="L146" s="5">
        <f t="shared" si="169"/>
        <v>0.0012332721070585251</v>
      </c>
      <c r="M146" s="6">
        <f t="shared" si="157"/>
        <v>0.02498443127516661</v>
      </c>
      <c r="O146" s="35">
        <v>0.194</v>
      </c>
      <c r="P146" s="35">
        <v>0.163</v>
      </c>
      <c r="Q146" s="35">
        <v>0.643</v>
      </c>
      <c r="S146" s="24">
        <f t="shared" si="168"/>
        <v>0.01422331047992168</v>
      </c>
      <c r="T146" s="24">
        <f t="shared" si="168"/>
        <v>0.00408909574468086</v>
      </c>
      <c r="U146" s="24">
        <f t="shared" si="168"/>
        <v>0.0017759118341642759</v>
      </c>
      <c r="V146" s="25">
        <f t="shared" si="159"/>
        <v>0.02008831805876682</v>
      </c>
      <c r="X146" s="36">
        <v>0.223</v>
      </c>
      <c r="Y146" s="36">
        <v>0.208</v>
      </c>
      <c r="Z146" s="36">
        <v>0.569</v>
      </c>
      <c r="AB146" s="29">
        <f aca="true" t="shared" si="170" ref="AB146:AD147">+X145*F146</f>
        <v>0.013392752203721874</v>
      </c>
      <c r="AC146" s="29">
        <f t="shared" si="170"/>
        <v>0.005942819148936182</v>
      </c>
      <c r="AD146" s="29">
        <f t="shared" si="170"/>
        <v>0.0016155864602466678</v>
      </c>
      <c r="AE146" s="30">
        <f t="shared" si="162"/>
        <v>0.020951157812904724</v>
      </c>
    </row>
    <row r="147" spans="1:31" ht="12.75">
      <c r="A147" s="1">
        <v>42551</v>
      </c>
      <c r="B147" s="2">
        <v>18.6575</v>
      </c>
      <c r="C147" s="2">
        <v>29.01</v>
      </c>
      <c r="D147" s="2">
        <v>153.7</v>
      </c>
      <c r="F147" s="4">
        <f aca="true" t="shared" si="171" ref="F147:H148">+B147/B146-1</f>
        <v>-0.007315775472200192</v>
      </c>
      <c r="G147" s="4">
        <f t="shared" si="171"/>
        <v>-0.061165048543689204</v>
      </c>
      <c r="H147" s="4">
        <f t="shared" si="171"/>
        <v>0.005166437773853838</v>
      </c>
      <c r="J147" s="5">
        <f t="shared" si="169"/>
        <v>-0.0021947326416600576</v>
      </c>
      <c r="K147" s="5">
        <f t="shared" si="169"/>
        <v>-0.01834951456310676</v>
      </c>
      <c r="L147" s="5">
        <f t="shared" si="169"/>
        <v>0.0020665751095415353</v>
      </c>
      <c r="M147" s="6">
        <f aca="true" t="shared" si="172" ref="M147:M152">SUM(J147:L147)</f>
        <v>-0.01847767209522528</v>
      </c>
      <c r="O147" s="35">
        <v>0.349</v>
      </c>
      <c r="P147" s="35">
        <v>0.072</v>
      </c>
      <c r="Q147" s="35">
        <v>0.579</v>
      </c>
      <c r="S147" s="24">
        <f aca="true" t="shared" si="173" ref="S147:U148">+O146*F147</f>
        <v>-0.0014192604416068373</v>
      </c>
      <c r="T147" s="24">
        <f t="shared" si="173"/>
        <v>-0.00996990291262134</v>
      </c>
      <c r="U147" s="24">
        <f t="shared" si="173"/>
        <v>0.003322019488588018</v>
      </c>
      <c r="V147" s="25">
        <f aca="true" t="shared" si="174" ref="V147:V152">SUM(S147:U147)</f>
        <v>-0.00806714386564016</v>
      </c>
      <c r="X147" s="36">
        <v>0.32</v>
      </c>
      <c r="Y147" s="36">
        <v>0.125</v>
      </c>
      <c r="Z147" s="36">
        <v>0.555</v>
      </c>
      <c r="AB147" s="29">
        <f t="shared" si="170"/>
        <v>-0.001631417930300643</v>
      </c>
      <c r="AC147" s="29">
        <f t="shared" si="170"/>
        <v>-0.012722330097087354</v>
      </c>
      <c r="AD147" s="29">
        <f t="shared" si="170"/>
        <v>0.0029397030933228335</v>
      </c>
      <c r="AE147" s="30">
        <f t="shared" si="162"/>
        <v>-0.011414044934065164</v>
      </c>
    </row>
    <row r="148" spans="1:31" ht="12.75">
      <c r="A148" s="1">
        <v>42580</v>
      </c>
      <c r="B148" s="2">
        <v>19.3675</v>
      </c>
      <c r="C148" s="2">
        <v>29.165</v>
      </c>
      <c r="D148" s="2">
        <v>153.97</v>
      </c>
      <c r="F148" s="4">
        <f t="shared" si="171"/>
        <v>0.03805440171512808</v>
      </c>
      <c r="G148" s="4">
        <f t="shared" si="171"/>
        <v>0.0053429851775248505</v>
      </c>
      <c r="H148" s="4">
        <f t="shared" si="171"/>
        <v>0.0017566688353936044</v>
      </c>
      <c r="J148" s="5">
        <f aca="true" t="shared" si="175" ref="J148:L149">J$2*F148</f>
        <v>0.011416320514538425</v>
      </c>
      <c r="K148" s="5">
        <f t="shared" si="175"/>
        <v>0.001602895553257455</v>
      </c>
      <c r="L148" s="5">
        <f t="shared" si="175"/>
        <v>0.0007026675341574418</v>
      </c>
      <c r="M148" s="6">
        <f t="shared" si="172"/>
        <v>0.013721883601953321</v>
      </c>
      <c r="O148" s="35">
        <v>0</v>
      </c>
      <c r="P148" s="35">
        <v>0.178</v>
      </c>
      <c r="Q148" s="35">
        <v>0.822</v>
      </c>
      <c r="S148" s="24">
        <f t="shared" si="173"/>
        <v>0.0132809861985797</v>
      </c>
      <c r="T148" s="24">
        <f t="shared" si="173"/>
        <v>0.0003846949327817892</v>
      </c>
      <c r="U148" s="24">
        <f t="shared" si="173"/>
        <v>0.001017111255692897</v>
      </c>
      <c r="V148" s="25">
        <f t="shared" si="174"/>
        <v>0.014682792387054385</v>
      </c>
      <c r="X148" s="36">
        <v>0.014</v>
      </c>
      <c r="Y148" s="36">
        <v>0.219</v>
      </c>
      <c r="Z148" s="36">
        <v>0.767</v>
      </c>
      <c r="AB148" s="29">
        <f aca="true" t="shared" si="176" ref="AB148:AD149">+X147*F148</f>
        <v>0.012177408548840987</v>
      </c>
      <c r="AC148" s="29">
        <f t="shared" si="176"/>
        <v>0.0006678731471906063</v>
      </c>
      <c r="AD148" s="29">
        <f t="shared" si="176"/>
        <v>0.0009749512036434506</v>
      </c>
      <c r="AE148" s="30">
        <f aca="true" t="shared" si="177" ref="AE148:AE153">SUM(AB148:AD148)</f>
        <v>0.013820232899675045</v>
      </c>
    </row>
    <row r="149" spans="1:31" ht="12.75">
      <c r="A149" s="1">
        <v>42613</v>
      </c>
      <c r="B149" s="2">
        <v>19.405</v>
      </c>
      <c r="C149" s="2">
        <v>29.62</v>
      </c>
      <c r="D149" s="2">
        <v>153.94</v>
      </c>
      <c r="F149" s="4">
        <f aca="true" t="shared" si="178" ref="F149:H150">+B149/B148-1</f>
        <v>0.0019362333806636212</v>
      </c>
      <c r="G149" s="4">
        <f t="shared" si="178"/>
        <v>0.015600891479513157</v>
      </c>
      <c r="H149" s="4">
        <f t="shared" si="178"/>
        <v>-0.00019484315126327978</v>
      </c>
      <c r="J149" s="5">
        <f t="shared" si="175"/>
        <v>0.0005808700141990863</v>
      </c>
      <c r="K149" s="5">
        <f t="shared" si="175"/>
        <v>0.004680267443853947</v>
      </c>
      <c r="L149" s="5">
        <f t="shared" si="175"/>
        <v>-7.793726050531191E-05</v>
      </c>
      <c r="M149" s="6">
        <f t="shared" si="172"/>
        <v>0.005183200197547721</v>
      </c>
      <c r="O149" s="35">
        <v>0.252</v>
      </c>
      <c r="P149" s="35">
        <v>0.366</v>
      </c>
      <c r="Q149" s="35">
        <v>0.382</v>
      </c>
      <c r="S149" s="24">
        <f aca="true" t="shared" si="179" ref="S149:U150">+O148*F149</f>
        <v>0</v>
      </c>
      <c r="T149" s="24">
        <f t="shared" si="179"/>
        <v>0.0027769586833533417</v>
      </c>
      <c r="U149" s="24">
        <f t="shared" si="179"/>
        <v>-0.00016016107033841597</v>
      </c>
      <c r="V149" s="25">
        <f t="shared" si="174"/>
        <v>0.002616797613014926</v>
      </c>
      <c r="X149" s="36">
        <v>0.254</v>
      </c>
      <c r="Y149" s="36">
        <v>0.476</v>
      </c>
      <c r="Z149" s="36">
        <v>0.27</v>
      </c>
      <c r="AB149" s="29">
        <f t="shared" si="176"/>
        <v>2.7107267329290696E-05</v>
      </c>
      <c r="AC149" s="29">
        <f t="shared" si="176"/>
        <v>0.0034165952340133813</v>
      </c>
      <c r="AD149" s="29">
        <f t="shared" si="176"/>
        <v>-0.00014944469701893559</v>
      </c>
      <c r="AE149" s="30">
        <f t="shared" si="177"/>
        <v>0.0032942578043237366</v>
      </c>
    </row>
    <row r="150" spans="1:31" ht="12.75">
      <c r="A150" s="1">
        <v>42643</v>
      </c>
      <c r="B150" s="2">
        <v>19.203</v>
      </c>
      <c r="C150" s="2">
        <v>29.41</v>
      </c>
      <c r="D150" s="2">
        <v>154.09</v>
      </c>
      <c r="F150" s="4">
        <f t="shared" si="178"/>
        <v>-0.010409688224684466</v>
      </c>
      <c r="G150" s="4">
        <f t="shared" si="178"/>
        <v>-0.0070898041863606265</v>
      </c>
      <c r="H150" s="4">
        <f t="shared" si="178"/>
        <v>0.0009744056125764455</v>
      </c>
      <c r="J150" s="5">
        <f aca="true" t="shared" si="180" ref="J150:L151">J$2*F150</f>
        <v>-0.0031229064674053396</v>
      </c>
      <c r="K150" s="5">
        <f t="shared" si="180"/>
        <v>-0.0021269412559081877</v>
      </c>
      <c r="L150" s="5">
        <f t="shared" si="180"/>
        <v>0.0003897622450305782</v>
      </c>
      <c r="M150" s="6">
        <f t="shared" si="172"/>
        <v>-0.004860085478282949</v>
      </c>
      <c r="O150" s="35">
        <v>0.351</v>
      </c>
      <c r="P150" s="35">
        <v>0.334</v>
      </c>
      <c r="Q150" s="35">
        <v>0.315</v>
      </c>
      <c r="S150" s="24">
        <f t="shared" si="179"/>
        <v>-0.0026232414326204856</v>
      </c>
      <c r="T150" s="24">
        <f t="shared" si="179"/>
        <v>-0.002594868332207989</v>
      </c>
      <c r="U150" s="24">
        <f t="shared" si="179"/>
        <v>0.0003722229440042022</v>
      </c>
      <c r="V150" s="25">
        <f t="shared" si="174"/>
        <v>-0.004845886820824273</v>
      </c>
      <c r="X150" s="36">
        <v>0.439</v>
      </c>
      <c r="Y150" s="36">
        <v>0.406</v>
      </c>
      <c r="Z150" s="36">
        <v>0.155</v>
      </c>
      <c r="AB150" s="29">
        <f aca="true" t="shared" si="181" ref="AB150:AD151">+X149*F150</f>
        <v>-0.0026440608090698542</v>
      </c>
      <c r="AC150" s="29">
        <f t="shared" si="181"/>
        <v>-0.003374746792707658</v>
      </c>
      <c r="AD150" s="29">
        <f t="shared" si="181"/>
        <v>0.0002630895153956403</v>
      </c>
      <c r="AE150" s="30">
        <f t="shared" si="177"/>
        <v>-0.005755718086381872</v>
      </c>
    </row>
    <row r="151" spans="1:31" ht="12.75">
      <c r="A151" s="1">
        <v>42674</v>
      </c>
      <c r="B151" s="2">
        <v>19.35</v>
      </c>
      <c r="C151" s="2">
        <v>30.01</v>
      </c>
      <c r="D151" s="2">
        <v>153.05</v>
      </c>
      <c r="F151" s="4">
        <f aca="true" t="shared" si="182" ref="F151:H152">+B151/B150-1</f>
        <v>0.007655053897828612</v>
      </c>
      <c r="G151" s="4">
        <f t="shared" si="182"/>
        <v>0.020401224073444357</v>
      </c>
      <c r="H151" s="4">
        <f t="shared" si="182"/>
        <v>-0.006749302355766096</v>
      </c>
      <c r="J151" s="5">
        <f t="shared" si="180"/>
        <v>0.0022965161693485835</v>
      </c>
      <c r="K151" s="5">
        <f t="shared" si="180"/>
        <v>0.006120367222033307</v>
      </c>
      <c r="L151" s="5">
        <f t="shared" si="180"/>
        <v>-0.0026997209423064387</v>
      </c>
      <c r="M151" s="6">
        <f t="shared" si="172"/>
        <v>0.005717162449075452</v>
      </c>
      <c r="O151" s="35">
        <v>0.287</v>
      </c>
      <c r="P151" s="35">
        <v>0.293</v>
      </c>
      <c r="Q151" s="35">
        <v>0.42</v>
      </c>
      <c r="S151" s="24">
        <f aca="true" t="shared" si="183" ref="S151:U152">+O150*F151</f>
        <v>0.0026869239181378426</v>
      </c>
      <c r="T151" s="24">
        <f t="shared" si="183"/>
        <v>0.006814008840530416</v>
      </c>
      <c r="U151" s="24">
        <f t="shared" si="183"/>
        <v>-0.0021260302420663202</v>
      </c>
      <c r="V151" s="25">
        <f t="shared" si="174"/>
        <v>0.007374902516601938</v>
      </c>
      <c r="X151" s="36">
        <v>0.353</v>
      </c>
      <c r="Y151" s="36">
        <v>0.372</v>
      </c>
      <c r="Z151" s="36">
        <v>0.42</v>
      </c>
      <c r="AB151" s="29">
        <f t="shared" si="181"/>
        <v>0.0033605686611467606</v>
      </c>
      <c r="AC151" s="29">
        <f t="shared" si="181"/>
        <v>0.00828289697381841</v>
      </c>
      <c r="AD151" s="29">
        <f t="shared" si="181"/>
        <v>-0.0010461418651437448</v>
      </c>
      <c r="AE151" s="30">
        <f t="shared" si="177"/>
        <v>0.010597323769821424</v>
      </c>
    </row>
    <row r="152" spans="1:31" ht="12.75">
      <c r="A152" s="1">
        <v>42704</v>
      </c>
      <c r="B152" s="2">
        <v>20.825</v>
      </c>
      <c r="C152" s="2">
        <v>29.96</v>
      </c>
      <c r="D152" s="2">
        <v>152.54</v>
      </c>
      <c r="F152" s="4">
        <f t="shared" si="182"/>
        <v>0.07622739018087854</v>
      </c>
      <c r="G152" s="4">
        <f t="shared" si="182"/>
        <v>-0.001666111296234618</v>
      </c>
      <c r="H152" s="4">
        <f t="shared" si="182"/>
        <v>-0.0033322443645869004</v>
      </c>
      <c r="J152" s="5">
        <f aca="true" t="shared" si="184" ref="J152:L153">J$2*F152</f>
        <v>0.022868217054263562</v>
      </c>
      <c r="K152" s="5">
        <f t="shared" si="184"/>
        <v>-0.0004998333888703854</v>
      </c>
      <c r="L152" s="5">
        <f t="shared" si="184"/>
        <v>-0.0013328977458347603</v>
      </c>
      <c r="M152" s="6">
        <f t="shared" si="172"/>
        <v>0.021035485919558415</v>
      </c>
      <c r="O152" s="35">
        <v>0.064</v>
      </c>
      <c r="P152" s="35">
        <v>0.331</v>
      </c>
      <c r="Q152" s="35">
        <v>0.605</v>
      </c>
      <c r="S152" s="24">
        <f t="shared" si="183"/>
        <v>0.02187726098191214</v>
      </c>
      <c r="T152" s="24">
        <f t="shared" si="183"/>
        <v>-0.00048817060979674306</v>
      </c>
      <c r="U152" s="24">
        <f t="shared" si="183"/>
        <v>-0.0013995426331264982</v>
      </c>
      <c r="V152" s="25">
        <f t="shared" si="174"/>
        <v>0.019989547738988898</v>
      </c>
      <c r="X152" s="36">
        <v>0.121</v>
      </c>
      <c r="Y152" s="36">
        <v>0.306</v>
      </c>
      <c r="Z152" s="36">
        <v>0.573</v>
      </c>
      <c r="AB152" s="29">
        <f aca="true" t="shared" si="185" ref="AB152:AD153">+X151*F152</f>
        <v>0.026908268733850122</v>
      </c>
      <c r="AC152" s="29">
        <f t="shared" si="185"/>
        <v>-0.0006197934021992779</v>
      </c>
      <c r="AD152" s="29">
        <f t="shared" si="185"/>
        <v>-0.0013995426331264982</v>
      </c>
      <c r="AE152" s="30">
        <f t="shared" si="177"/>
        <v>0.024888932698524345</v>
      </c>
    </row>
    <row r="153" spans="1:31" ht="12.75">
      <c r="A153" s="1">
        <v>42735</v>
      </c>
      <c r="B153" s="2">
        <v>21.16</v>
      </c>
      <c r="C153" s="2">
        <v>32.075</v>
      </c>
      <c r="D153" s="2">
        <v>153.44</v>
      </c>
      <c r="F153" s="4">
        <f aca="true" t="shared" si="186" ref="F153:H154">+B153/B152-1</f>
        <v>0.016086434573829633</v>
      </c>
      <c r="G153" s="4">
        <f t="shared" si="186"/>
        <v>0.07059412550066768</v>
      </c>
      <c r="H153" s="4">
        <f t="shared" si="186"/>
        <v>0.005900091779205585</v>
      </c>
      <c r="J153" s="5">
        <f t="shared" si="184"/>
        <v>0.00482593037214889</v>
      </c>
      <c r="K153" s="5">
        <f t="shared" si="184"/>
        <v>0.021178237650200302</v>
      </c>
      <c r="L153" s="5">
        <f t="shared" si="184"/>
        <v>0.0023600367116822342</v>
      </c>
      <c r="M153" s="6">
        <f aca="true" t="shared" si="187" ref="M153:M158">SUM(J153:L153)</f>
        <v>0.028364204734031426</v>
      </c>
      <c r="O153" s="35">
        <v>0</v>
      </c>
      <c r="P153" s="35">
        <v>0.159</v>
      </c>
      <c r="Q153" s="35">
        <v>0.841</v>
      </c>
      <c r="S153" s="24">
        <f aca="true" t="shared" si="188" ref="S153:U154">+O152*F153</f>
        <v>0.0010295318127250966</v>
      </c>
      <c r="T153" s="24">
        <f t="shared" si="188"/>
        <v>0.023366655540721003</v>
      </c>
      <c r="U153" s="24">
        <f t="shared" si="188"/>
        <v>0.003569555526419379</v>
      </c>
      <c r="V153" s="25">
        <f aca="true" t="shared" si="189" ref="V153:V158">SUM(S153:U153)</f>
        <v>0.027965742879865477</v>
      </c>
      <c r="X153" s="36">
        <v>0</v>
      </c>
      <c r="Y153" s="36">
        <v>0.209</v>
      </c>
      <c r="Z153" s="36">
        <v>0.791</v>
      </c>
      <c r="AB153" s="29">
        <f t="shared" si="185"/>
        <v>0.0019464585834333857</v>
      </c>
      <c r="AC153" s="29">
        <f t="shared" si="185"/>
        <v>0.02160180240320431</v>
      </c>
      <c r="AD153" s="29">
        <f t="shared" si="185"/>
        <v>0.0033807525894848</v>
      </c>
      <c r="AE153" s="30">
        <f t="shared" si="177"/>
        <v>0.026929013576122495</v>
      </c>
    </row>
    <row r="154" spans="1:31" ht="12.75">
      <c r="A154" s="1">
        <v>42766</v>
      </c>
      <c r="B154" s="2">
        <v>21.185</v>
      </c>
      <c r="C154" s="2">
        <v>32.095</v>
      </c>
      <c r="D154" s="2">
        <v>152.16</v>
      </c>
      <c r="F154" s="4">
        <f t="shared" si="186"/>
        <v>0.0011814744801512678</v>
      </c>
      <c r="G154" s="4">
        <f t="shared" si="186"/>
        <v>0.0006235385814497008</v>
      </c>
      <c r="H154" s="4">
        <f t="shared" si="186"/>
        <v>-0.008342022940563076</v>
      </c>
      <c r="J154" s="5">
        <f aca="true" t="shared" si="190" ref="J154:L155">J$2*F154</f>
        <v>0.0003544423440453803</v>
      </c>
      <c r="K154" s="5">
        <f t="shared" si="190"/>
        <v>0.00018706157443491023</v>
      </c>
      <c r="L154" s="5">
        <f t="shared" si="190"/>
        <v>-0.0033368091762252306</v>
      </c>
      <c r="M154" s="6">
        <f t="shared" si="187"/>
        <v>-0.00279530525774494</v>
      </c>
      <c r="O154" s="35">
        <v>0.514</v>
      </c>
      <c r="P154" s="35">
        <v>0.289</v>
      </c>
      <c r="Q154" s="35">
        <v>0.197</v>
      </c>
      <c r="S154" s="24">
        <f t="shared" si="188"/>
        <v>0</v>
      </c>
      <c r="T154" s="24">
        <f t="shared" si="188"/>
        <v>9.914263445050242E-05</v>
      </c>
      <c r="U154" s="24">
        <f t="shared" si="188"/>
        <v>-0.007015641293013547</v>
      </c>
      <c r="V154" s="25">
        <f t="shared" si="189"/>
        <v>-0.0069164986585630445</v>
      </c>
      <c r="X154" s="36">
        <v>0.403</v>
      </c>
      <c r="Y154" s="36">
        <v>0.597</v>
      </c>
      <c r="Z154" s="36">
        <v>0</v>
      </c>
      <c r="AB154" s="29">
        <f aca="true" t="shared" si="191" ref="AB154:AD155">+X153*F154</f>
        <v>0</v>
      </c>
      <c r="AC154" s="29">
        <f t="shared" si="191"/>
        <v>0.00013031956352298747</v>
      </c>
      <c r="AD154" s="29">
        <f t="shared" si="191"/>
        <v>-0.006598540145985394</v>
      </c>
      <c r="AE154" s="30">
        <f aca="true" t="shared" si="192" ref="AE154:AE159">SUM(AB154:AD154)</f>
        <v>-0.006468220582462407</v>
      </c>
    </row>
    <row r="155" spans="1:31" ht="12.75">
      <c r="A155" s="1">
        <v>42794</v>
      </c>
      <c r="B155" s="2">
        <v>22.235</v>
      </c>
      <c r="C155" s="2">
        <v>32.56</v>
      </c>
      <c r="D155" s="2">
        <v>152.98</v>
      </c>
      <c r="F155" s="4">
        <f aca="true" t="shared" si="193" ref="F155:H156">+B155/B154-1</f>
        <v>0.04956337030918112</v>
      </c>
      <c r="G155" s="4">
        <f t="shared" si="193"/>
        <v>0.01448823804330912</v>
      </c>
      <c r="H155" s="4">
        <f t="shared" si="193"/>
        <v>0.005389064143007216</v>
      </c>
      <c r="J155" s="5">
        <f t="shared" si="190"/>
        <v>0.014869011092754335</v>
      </c>
      <c r="K155" s="5">
        <f t="shared" si="190"/>
        <v>0.004346471412992736</v>
      </c>
      <c r="L155" s="5">
        <f t="shared" si="190"/>
        <v>0.0021556256572028867</v>
      </c>
      <c r="M155" s="6">
        <f t="shared" si="187"/>
        <v>0.02137110816294996</v>
      </c>
      <c r="O155" s="35">
        <v>0.234</v>
      </c>
      <c r="P155" s="35">
        <v>0.256</v>
      </c>
      <c r="Q155" s="35">
        <v>0.51</v>
      </c>
      <c r="S155" s="24">
        <f aca="true" t="shared" si="194" ref="S155:U156">+O154*F155</f>
        <v>0.025475572338919096</v>
      </c>
      <c r="T155" s="24">
        <f t="shared" si="194"/>
        <v>0.0041871007945163356</v>
      </c>
      <c r="U155" s="24">
        <f t="shared" si="194"/>
        <v>0.0010616456361724215</v>
      </c>
      <c r="V155" s="25">
        <f t="shared" si="189"/>
        <v>0.03072431876960785</v>
      </c>
      <c r="X155" s="36">
        <v>0.335</v>
      </c>
      <c r="Y155" s="36">
        <v>0.217</v>
      </c>
      <c r="Z155" s="36">
        <v>0.448</v>
      </c>
      <c r="AB155" s="29">
        <f t="shared" si="191"/>
        <v>0.01997403823459999</v>
      </c>
      <c r="AC155" s="29">
        <f t="shared" si="191"/>
        <v>0.008649478111855544</v>
      </c>
      <c r="AD155" s="29">
        <f t="shared" si="191"/>
        <v>0</v>
      </c>
      <c r="AE155" s="30">
        <f t="shared" si="192"/>
        <v>0.028623516346455536</v>
      </c>
    </row>
    <row r="156" spans="1:31" ht="12.75">
      <c r="A156" s="1">
        <v>42825</v>
      </c>
      <c r="B156" s="2">
        <v>22.03</v>
      </c>
      <c r="C156" s="2">
        <v>34.315</v>
      </c>
      <c r="D156" s="2">
        <v>152.58</v>
      </c>
      <c r="F156" s="4">
        <f t="shared" si="193"/>
        <v>-0.009219698673262777</v>
      </c>
      <c r="G156" s="4">
        <f t="shared" si="193"/>
        <v>0.053900491400491246</v>
      </c>
      <c r="H156" s="4">
        <f t="shared" si="193"/>
        <v>-0.002614720878546084</v>
      </c>
      <c r="J156" s="5">
        <f aca="true" t="shared" si="195" ref="J156:L157">J$2*F156</f>
        <v>-0.002765909601978833</v>
      </c>
      <c r="K156" s="5">
        <f t="shared" si="195"/>
        <v>0.016170147420147375</v>
      </c>
      <c r="L156" s="5">
        <f t="shared" si="195"/>
        <v>-0.0010458883514184337</v>
      </c>
      <c r="M156" s="6">
        <f t="shared" si="187"/>
        <v>0.012358349466750107</v>
      </c>
      <c r="O156" s="35">
        <v>0.181</v>
      </c>
      <c r="P156" s="35">
        <v>0.211</v>
      </c>
      <c r="Q156" s="35">
        <v>0.608</v>
      </c>
      <c r="S156" s="24">
        <f t="shared" si="194"/>
        <v>-0.00215740948954349</v>
      </c>
      <c r="T156" s="24">
        <f t="shared" si="194"/>
        <v>0.01379852579852576</v>
      </c>
      <c r="U156" s="24">
        <f t="shared" si="194"/>
        <v>-0.001333507648058503</v>
      </c>
      <c r="V156" s="25">
        <f t="shared" si="189"/>
        <v>0.010307608660923766</v>
      </c>
      <c r="X156" s="36">
        <v>0.248</v>
      </c>
      <c r="Y156" s="36">
        <v>0.249</v>
      </c>
      <c r="Z156" s="36">
        <v>0.503</v>
      </c>
      <c r="AB156" s="29">
        <f aca="true" t="shared" si="196" ref="AB156:AD157">+X155*F156</f>
        <v>-0.0030885990555430307</v>
      </c>
      <c r="AC156" s="29">
        <f t="shared" si="196"/>
        <v>0.0116964066339066</v>
      </c>
      <c r="AD156" s="29">
        <f t="shared" si="196"/>
        <v>-0.0011713949535886456</v>
      </c>
      <c r="AE156" s="30">
        <f t="shared" si="192"/>
        <v>0.0074364126247749235</v>
      </c>
    </row>
    <row r="157" spans="1:31" ht="12.75">
      <c r="A157" s="1">
        <v>42853</v>
      </c>
      <c r="B157" s="2">
        <v>21.7975</v>
      </c>
      <c r="C157" s="2">
        <v>35.095</v>
      </c>
      <c r="D157" s="2">
        <v>152.9</v>
      </c>
      <c r="F157" s="4">
        <f aca="true" t="shared" si="197" ref="F157:H158">+B157/B156-1</f>
        <v>-0.010553790285973697</v>
      </c>
      <c r="G157" s="4">
        <f t="shared" si="197"/>
        <v>0.022730584292583345</v>
      </c>
      <c r="H157" s="4">
        <f t="shared" si="197"/>
        <v>0.0020972604535325345</v>
      </c>
      <c r="J157" s="5">
        <f t="shared" si="195"/>
        <v>-0.003166137085792109</v>
      </c>
      <c r="K157" s="5">
        <f t="shared" si="195"/>
        <v>0.006819175287775003</v>
      </c>
      <c r="L157" s="5">
        <f t="shared" si="195"/>
        <v>0.0008389041814130139</v>
      </c>
      <c r="M157" s="6">
        <f t="shared" si="187"/>
        <v>0.0044919423833959075</v>
      </c>
      <c r="O157" s="35">
        <v>0.251</v>
      </c>
      <c r="P157" s="35">
        <v>0.252</v>
      </c>
      <c r="Q157" s="35">
        <v>0.497</v>
      </c>
      <c r="S157" s="24">
        <f aca="true" t="shared" si="198" ref="S157:U158">+O156*F157</f>
        <v>-0.001910236041761239</v>
      </c>
      <c r="T157" s="24">
        <f t="shared" si="198"/>
        <v>0.004796153285735086</v>
      </c>
      <c r="U157" s="24">
        <f t="shared" si="198"/>
        <v>0.0012751343557477809</v>
      </c>
      <c r="V157" s="25">
        <f t="shared" si="189"/>
        <v>0.004161051599721627</v>
      </c>
      <c r="X157" s="36">
        <v>0.294</v>
      </c>
      <c r="Y157" s="36">
        <v>0.332</v>
      </c>
      <c r="Z157" s="36">
        <v>0.374</v>
      </c>
      <c r="AB157" s="29">
        <f t="shared" si="196"/>
        <v>-0.0026173399909214766</v>
      </c>
      <c r="AC157" s="29">
        <f t="shared" si="196"/>
        <v>0.005659915488853253</v>
      </c>
      <c r="AD157" s="29">
        <f t="shared" si="196"/>
        <v>0.0010549220081268649</v>
      </c>
      <c r="AE157" s="30">
        <f t="shared" si="192"/>
        <v>0.0040974975060586415</v>
      </c>
    </row>
    <row r="158" spans="1:31" ht="12.75">
      <c r="A158" s="1">
        <v>42886</v>
      </c>
      <c r="B158" s="2">
        <v>21.3825</v>
      </c>
      <c r="C158" s="2">
        <v>35.465</v>
      </c>
      <c r="D158" s="2">
        <v>153.34</v>
      </c>
      <c r="F158" s="4">
        <f t="shared" si="197"/>
        <v>-0.019038880605574016</v>
      </c>
      <c r="G158" s="4">
        <f t="shared" si="197"/>
        <v>0.010542812366434173</v>
      </c>
      <c r="H158" s="4">
        <f t="shared" si="197"/>
        <v>0.0028776978417266452</v>
      </c>
      <c r="J158" s="5">
        <f aca="true" t="shared" si="199" ref="J158:L159">J$2*F158</f>
        <v>-0.005711664181672204</v>
      </c>
      <c r="K158" s="5">
        <f t="shared" si="199"/>
        <v>0.003162843709930252</v>
      </c>
      <c r="L158" s="5">
        <f t="shared" si="199"/>
        <v>0.001151079136690658</v>
      </c>
      <c r="M158" s="6">
        <f t="shared" si="187"/>
        <v>-0.001397741335051294</v>
      </c>
      <c r="O158" s="35">
        <v>0.261</v>
      </c>
      <c r="P158" s="35">
        <v>0.155</v>
      </c>
      <c r="Q158" s="35">
        <v>0.584</v>
      </c>
      <c r="S158" s="24">
        <f t="shared" si="198"/>
        <v>-0.004778759031999078</v>
      </c>
      <c r="T158" s="24">
        <f t="shared" si="198"/>
        <v>0.0026567887163414117</v>
      </c>
      <c r="U158" s="24">
        <f t="shared" si="198"/>
        <v>0.0014302158273381427</v>
      </c>
      <c r="V158" s="25">
        <f t="shared" si="189"/>
        <v>-0.0006917544883195239</v>
      </c>
      <c r="X158" s="36">
        <v>0.253</v>
      </c>
      <c r="Y158" s="36">
        <v>0.224</v>
      </c>
      <c r="Z158" s="36">
        <v>0.523</v>
      </c>
      <c r="AB158" s="29">
        <f aca="true" t="shared" si="200" ref="AB158:AD159">+X157*F158</f>
        <v>-0.00559743089803876</v>
      </c>
      <c r="AC158" s="29">
        <f t="shared" si="200"/>
        <v>0.0035002137056561458</v>
      </c>
      <c r="AD158" s="29">
        <f t="shared" si="200"/>
        <v>0.0010762589928057654</v>
      </c>
      <c r="AE158" s="30">
        <f t="shared" si="192"/>
        <v>-0.001020958199576849</v>
      </c>
    </row>
    <row r="159" spans="1:31" ht="12.75">
      <c r="A159" s="1">
        <v>42916</v>
      </c>
      <c r="B159" s="2">
        <v>21.145</v>
      </c>
      <c r="C159" s="2">
        <v>34.395</v>
      </c>
      <c r="D159" s="2">
        <v>152.71</v>
      </c>
      <c r="F159" s="4">
        <f aca="true" t="shared" si="201" ref="F159:H160">+B159/B158-1</f>
        <v>-0.011107213843095987</v>
      </c>
      <c r="G159" s="4">
        <f t="shared" si="201"/>
        <v>-0.030170590723248236</v>
      </c>
      <c r="H159" s="4">
        <f t="shared" si="201"/>
        <v>-0.004108517020999014</v>
      </c>
      <c r="J159" s="5">
        <f t="shared" si="199"/>
        <v>-0.003332164152928796</v>
      </c>
      <c r="K159" s="5">
        <f t="shared" si="199"/>
        <v>-0.00905117721697447</v>
      </c>
      <c r="L159" s="5">
        <f t="shared" si="199"/>
        <v>-0.0016434068083996058</v>
      </c>
      <c r="M159" s="6">
        <f aca="true" t="shared" si="202" ref="M159:M164">SUM(J159:L159)</f>
        <v>-0.014026748178302873</v>
      </c>
      <c r="O159" s="35">
        <v>0.525</v>
      </c>
      <c r="P159" s="35">
        <v>0.225</v>
      </c>
      <c r="Q159" s="35">
        <v>0.25</v>
      </c>
      <c r="S159" s="24">
        <f aca="true" t="shared" si="203" ref="S159:U160">+O158*F159</f>
        <v>-0.0028989828130480525</v>
      </c>
      <c r="T159" s="24">
        <f t="shared" si="203"/>
        <v>-0.0046764415621034765</v>
      </c>
      <c r="U159" s="24">
        <f t="shared" si="203"/>
        <v>-0.002399373940263424</v>
      </c>
      <c r="V159" s="25">
        <f aca="true" t="shared" si="204" ref="V159:V164">SUM(S159:U159)</f>
        <v>-0.009974798315414953</v>
      </c>
      <c r="X159" s="36">
        <v>0.727</v>
      </c>
      <c r="Y159" s="36">
        <v>0.207</v>
      </c>
      <c r="Z159" s="36">
        <v>0.067</v>
      </c>
      <c r="AB159" s="29">
        <f t="shared" si="200"/>
        <v>-0.0028101251023032845</v>
      </c>
      <c r="AC159" s="29">
        <f t="shared" si="200"/>
        <v>-0.006758212322007605</v>
      </c>
      <c r="AD159" s="29">
        <f t="shared" si="200"/>
        <v>-0.0021487544019824843</v>
      </c>
      <c r="AE159" s="30">
        <f t="shared" si="192"/>
        <v>-0.011717091826293375</v>
      </c>
    </row>
    <row r="160" spans="1:31" ht="12.75">
      <c r="A160" s="1">
        <v>42947</v>
      </c>
      <c r="B160" s="2">
        <v>20.8925</v>
      </c>
      <c r="C160" s="2">
        <v>33.62</v>
      </c>
      <c r="D160" s="2">
        <v>152.92</v>
      </c>
      <c r="F160" s="4">
        <f t="shared" si="201"/>
        <v>-0.011941357294868782</v>
      </c>
      <c r="G160" s="4">
        <f t="shared" si="201"/>
        <v>-0.022532344817560834</v>
      </c>
      <c r="H160" s="4">
        <f t="shared" si="201"/>
        <v>0.0013751555235412827</v>
      </c>
      <c r="J160" s="5">
        <f aca="true" t="shared" si="205" ref="J160:L161">J$2*F160</f>
        <v>-0.0035824071884606344</v>
      </c>
      <c r="K160" s="5">
        <f t="shared" si="205"/>
        <v>-0.00675970344526825</v>
      </c>
      <c r="L160" s="5">
        <f t="shared" si="205"/>
        <v>0.0005500622094165131</v>
      </c>
      <c r="M160" s="6">
        <f t="shared" si="202"/>
        <v>-0.009792048424312371</v>
      </c>
      <c r="O160" s="35">
        <v>0.247</v>
      </c>
      <c r="P160" s="35">
        <v>0.14</v>
      </c>
      <c r="Q160" s="35">
        <v>0.634</v>
      </c>
      <c r="R160" s="35"/>
      <c r="S160" s="24">
        <f t="shared" si="203"/>
        <v>-0.006269212579806111</v>
      </c>
      <c r="T160" s="24">
        <f t="shared" si="203"/>
        <v>-0.005069777583951188</v>
      </c>
      <c r="U160" s="24">
        <f t="shared" si="203"/>
        <v>0.00034378888088532067</v>
      </c>
      <c r="V160" s="25">
        <f t="shared" si="204"/>
        <v>-0.010995201282871979</v>
      </c>
      <c r="X160" s="36">
        <v>0.249</v>
      </c>
      <c r="Y160" s="36">
        <v>0.217</v>
      </c>
      <c r="Z160" s="36">
        <v>0.534</v>
      </c>
      <c r="AB160" s="29">
        <f aca="true" t="shared" si="206" ref="AB160:AD161">+X159*F160</f>
        <v>-0.008681366753369604</v>
      </c>
      <c r="AC160" s="29">
        <f t="shared" si="206"/>
        <v>-0.0046641953772350924</v>
      </c>
      <c r="AD160" s="29">
        <f t="shared" si="206"/>
        <v>9.213542007726594E-05</v>
      </c>
      <c r="AE160" s="30">
        <f aca="true" t="shared" si="207" ref="AE160:AE165">SUM(AB160:AD160)</f>
        <v>-0.013253426710527429</v>
      </c>
    </row>
    <row r="161" spans="1:31" ht="12.75">
      <c r="A161" s="1">
        <v>42978</v>
      </c>
      <c r="B161" s="2">
        <v>20.735</v>
      </c>
      <c r="C161" s="2">
        <v>33.425</v>
      </c>
      <c r="D161" s="2">
        <v>153.43</v>
      </c>
      <c r="F161" s="4">
        <f aca="true" t="shared" si="208" ref="F161:H162">+B161/B160-1</f>
        <v>-0.0075385904032546636</v>
      </c>
      <c r="G161" s="4">
        <f t="shared" si="208"/>
        <v>-0.005800118976799551</v>
      </c>
      <c r="H161" s="4">
        <f t="shared" si="208"/>
        <v>0.003335077164530631</v>
      </c>
      <c r="J161" s="5">
        <f t="shared" si="205"/>
        <v>-0.002261577120976399</v>
      </c>
      <c r="K161" s="5">
        <f t="shared" si="205"/>
        <v>-0.0017400356930398653</v>
      </c>
      <c r="L161" s="5">
        <f t="shared" si="205"/>
        <v>0.0013340308658122526</v>
      </c>
      <c r="M161" s="6">
        <f t="shared" si="202"/>
        <v>-0.0026675819482040114</v>
      </c>
      <c r="O161" s="35">
        <v>0.286</v>
      </c>
      <c r="P161" s="35">
        <v>0.244</v>
      </c>
      <c r="Q161" s="35">
        <v>0.47</v>
      </c>
      <c r="R161" s="35"/>
      <c r="S161" s="24">
        <f aca="true" t="shared" si="209" ref="S161:U162">+O160*F161</f>
        <v>-0.001862031829603902</v>
      </c>
      <c r="T161" s="24">
        <f t="shared" si="209"/>
        <v>-0.0008120166567519372</v>
      </c>
      <c r="U161" s="24">
        <f t="shared" si="209"/>
        <v>0.00211443892231242</v>
      </c>
      <c r="V161" s="25">
        <f t="shared" si="204"/>
        <v>-0.0005596095640434192</v>
      </c>
      <c r="X161" s="36">
        <v>0.434</v>
      </c>
      <c r="Y161" s="36">
        <v>0.22</v>
      </c>
      <c r="Z161" s="36">
        <v>0.346</v>
      </c>
      <c r="AB161" s="29">
        <f t="shared" si="206"/>
        <v>-0.0018771090104104113</v>
      </c>
      <c r="AC161" s="29">
        <f t="shared" si="206"/>
        <v>-0.0012586258179655026</v>
      </c>
      <c r="AD161" s="29">
        <f t="shared" si="206"/>
        <v>0.001780931205859357</v>
      </c>
      <c r="AE161" s="30">
        <f t="shared" si="207"/>
        <v>-0.001354803622516557</v>
      </c>
    </row>
    <row r="162" spans="1:31" ht="12.75">
      <c r="A162" s="1">
        <v>43007</v>
      </c>
      <c r="B162" s="2">
        <v>21.165</v>
      </c>
      <c r="C162" s="2">
        <v>34.985</v>
      </c>
      <c r="D162" s="2">
        <v>153.22</v>
      </c>
      <c r="F162" s="4">
        <f t="shared" si="208"/>
        <v>0.020737882806848296</v>
      </c>
      <c r="G162" s="4">
        <f t="shared" si="208"/>
        <v>0.046671652954375586</v>
      </c>
      <c r="H162" s="4">
        <f t="shared" si="208"/>
        <v>-0.0013687023398293308</v>
      </c>
      <c r="J162" s="5">
        <f aca="true" t="shared" si="210" ref="J162:L163">J$2*F162</f>
        <v>0.006221364842054489</v>
      </c>
      <c r="K162" s="5">
        <f t="shared" si="210"/>
        <v>0.014001495886312675</v>
      </c>
      <c r="L162" s="5">
        <f t="shared" si="210"/>
        <v>-0.0005474809359317323</v>
      </c>
      <c r="M162" s="6">
        <f t="shared" si="202"/>
        <v>0.019675379792435433</v>
      </c>
      <c r="O162" s="35">
        <v>0.29</v>
      </c>
      <c r="P162" s="35">
        <v>0.29</v>
      </c>
      <c r="Q162" s="35">
        <v>0.42</v>
      </c>
      <c r="R162" s="35"/>
      <c r="S162" s="24">
        <f t="shared" si="209"/>
        <v>0.005931034482758612</v>
      </c>
      <c r="T162" s="24">
        <f t="shared" si="209"/>
        <v>0.011387883320867643</v>
      </c>
      <c r="U162" s="24">
        <f t="shared" si="209"/>
        <v>-0.0006432900997197854</v>
      </c>
      <c r="V162" s="25">
        <f t="shared" si="204"/>
        <v>0.01667562770390647</v>
      </c>
      <c r="X162" s="36">
        <v>0.356</v>
      </c>
      <c r="Y162" s="36">
        <v>0.357</v>
      </c>
      <c r="Z162" s="36">
        <v>0.287</v>
      </c>
      <c r="AB162" s="29">
        <f aca="true" t="shared" si="211" ref="AB162:AD163">+X161*F162</f>
        <v>0.00900024113817216</v>
      </c>
      <c r="AC162" s="29">
        <f t="shared" si="211"/>
        <v>0.01026776364996263</v>
      </c>
      <c r="AD162" s="29">
        <f t="shared" si="211"/>
        <v>-0.0004735710095809484</v>
      </c>
      <c r="AE162" s="30">
        <f t="shared" si="207"/>
        <v>0.018794433778553842</v>
      </c>
    </row>
    <row r="163" spans="1:31" ht="12.75">
      <c r="A163" s="1">
        <v>43039</v>
      </c>
      <c r="B163" s="2">
        <v>22.03</v>
      </c>
      <c r="C163" s="2">
        <v>35.925</v>
      </c>
      <c r="D163" s="2">
        <v>153.82</v>
      </c>
      <c r="F163" s="4">
        <f aca="true" t="shared" si="212" ref="F163:H164">+B163/B162-1</f>
        <v>0.040869359792109705</v>
      </c>
      <c r="G163" s="4">
        <f t="shared" si="212"/>
        <v>0.026868657996284018</v>
      </c>
      <c r="H163" s="4">
        <f t="shared" si="212"/>
        <v>0.00391593786711919</v>
      </c>
      <c r="J163" s="5">
        <f t="shared" si="210"/>
        <v>0.01226080793763291</v>
      </c>
      <c r="K163" s="5">
        <f t="shared" si="210"/>
        <v>0.008060597398885205</v>
      </c>
      <c r="L163" s="5">
        <f t="shared" si="210"/>
        <v>0.0015663751468476762</v>
      </c>
      <c r="M163" s="6">
        <f t="shared" si="202"/>
        <v>0.02188778048336579</v>
      </c>
      <c r="O163" s="35">
        <v>0.171</v>
      </c>
      <c r="P163" s="35">
        <v>0.27</v>
      </c>
      <c r="Q163" s="35">
        <v>0.559</v>
      </c>
      <c r="R163" s="35"/>
      <c r="S163" s="24">
        <f aca="true" t="shared" si="213" ref="S163:U164">+O162*F163</f>
        <v>0.011852114339711813</v>
      </c>
      <c r="T163" s="24">
        <f t="shared" si="213"/>
        <v>0.007791910818922365</v>
      </c>
      <c r="U163" s="24">
        <f t="shared" si="213"/>
        <v>0.0016446939041900599</v>
      </c>
      <c r="V163" s="25">
        <f t="shared" si="204"/>
        <v>0.021288719062824236</v>
      </c>
      <c r="X163" s="36">
        <v>0.271</v>
      </c>
      <c r="Y163" s="36">
        <v>0.245</v>
      </c>
      <c r="Z163" s="36">
        <v>0.484</v>
      </c>
      <c r="AB163" s="29">
        <f t="shared" si="211"/>
        <v>0.014549492085991053</v>
      </c>
      <c r="AC163" s="29">
        <f t="shared" si="211"/>
        <v>0.009592110904673394</v>
      </c>
      <c r="AD163" s="29">
        <f t="shared" si="211"/>
        <v>0.0011238741678632075</v>
      </c>
      <c r="AE163" s="30">
        <f t="shared" si="207"/>
        <v>0.025265477158527654</v>
      </c>
    </row>
    <row r="164" spans="1:31" ht="12.75">
      <c r="A164" s="1">
        <v>43069</v>
      </c>
      <c r="B164" s="2">
        <v>22.14</v>
      </c>
      <c r="C164" s="2">
        <v>34.9</v>
      </c>
      <c r="D164" s="2">
        <v>153.86</v>
      </c>
      <c r="F164" s="4">
        <f t="shared" si="212"/>
        <v>0.004993191103041195</v>
      </c>
      <c r="G164" s="4">
        <f t="shared" si="212"/>
        <v>-0.028531663187195466</v>
      </c>
      <c r="H164" s="4">
        <f t="shared" si="212"/>
        <v>0.00026004420751535307</v>
      </c>
      <c r="J164" s="5">
        <f aca="true" t="shared" si="214" ref="J164:L165">J$2*F164</f>
        <v>0.0014979573309123583</v>
      </c>
      <c r="K164" s="5">
        <f t="shared" si="214"/>
        <v>-0.008559498956158639</v>
      </c>
      <c r="L164" s="5">
        <f t="shared" si="214"/>
        <v>0.00010401768300614123</v>
      </c>
      <c r="M164" s="6">
        <f t="shared" si="202"/>
        <v>-0.006957523942240139</v>
      </c>
      <c r="O164" s="35">
        <v>0.373</v>
      </c>
      <c r="P164" s="35">
        <v>0.257</v>
      </c>
      <c r="Q164" s="35">
        <v>0.37</v>
      </c>
      <c r="R164" s="35"/>
      <c r="S164" s="24">
        <f t="shared" si="213"/>
        <v>0.0008538356786200443</v>
      </c>
      <c r="T164" s="24">
        <f t="shared" si="213"/>
        <v>-0.007703549060542776</v>
      </c>
      <c r="U164" s="24">
        <f t="shared" si="213"/>
        <v>0.00014536471200108237</v>
      </c>
      <c r="V164" s="25">
        <f t="shared" si="204"/>
        <v>-0.006704348669921649</v>
      </c>
      <c r="X164" s="36">
        <v>0.528</v>
      </c>
      <c r="Y164" s="36">
        <v>0.267</v>
      </c>
      <c r="Z164" s="36">
        <v>0.205</v>
      </c>
      <c r="AB164" s="29">
        <f aca="true" t="shared" si="215" ref="AB164:AD165">+X163*F164</f>
        <v>0.001353154788924164</v>
      </c>
      <c r="AC164" s="29">
        <f t="shared" si="215"/>
        <v>-0.006990257480862889</v>
      </c>
      <c r="AD164" s="29">
        <f t="shared" si="215"/>
        <v>0.00012586139643743088</v>
      </c>
      <c r="AE164" s="30">
        <f t="shared" si="207"/>
        <v>-0.005511241295501294</v>
      </c>
    </row>
    <row r="165" spans="1:31" ht="12.75">
      <c r="A165" s="1">
        <v>43098</v>
      </c>
      <c r="B165" s="2">
        <v>22.255</v>
      </c>
      <c r="C165" s="2">
        <v>34.085</v>
      </c>
      <c r="D165" s="2">
        <v>153.06</v>
      </c>
      <c r="F165" s="4">
        <f aca="true" t="shared" si="216" ref="F165:H166">+B165/B164-1</f>
        <v>0.005194218608852719</v>
      </c>
      <c r="G165" s="4">
        <f t="shared" si="216"/>
        <v>-0.023352435530085924</v>
      </c>
      <c r="H165" s="4">
        <f t="shared" si="216"/>
        <v>-0.005199532042116317</v>
      </c>
      <c r="J165" s="5">
        <f t="shared" si="214"/>
        <v>0.0015582655826558156</v>
      </c>
      <c r="K165" s="5">
        <f t="shared" si="214"/>
        <v>-0.0070057306590257775</v>
      </c>
      <c r="L165" s="5">
        <f t="shared" si="214"/>
        <v>-0.002079812816846527</v>
      </c>
      <c r="M165" s="6">
        <f aca="true" t="shared" si="217" ref="M165:M170">SUM(J165:L165)</f>
        <v>-0.007527277893216489</v>
      </c>
      <c r="O165" s="35">
        <v>0.366</v>
      </c>
      <c r="P165" s="35">
        <v>0.225</v>
      </c>
      <c r="Q165" s="35">
        <v>0.409</v>
      </c>
      <c r="R165" s="35"/>
      <c r="S165" s="24">
        <f aca="true" t="shared" si="218" ref="S165:U166">+O164*F165</f>
        <v>0.001937443541102064</v>
      </c>
      <c r="T165" s="24">
        <f t="shared" si="218"/>
        <v>-0.006001575931232083</v>
      </c>
      <c r="U165" s="24">
        <f t="shared" si="218"/>
        <v>-0.0019238268555830374</v>
      </c>
      <c r="V165" s="25">
        <f aca="true" t="shared" si="219" ref="V165:V170">SUM(S165:U165)</f>
        <v>-0.005987959245713057</v>
      </c>
      <c r="X165" s="36">
        <v>0.524</v>
      </c>
      <c r="Y165" s="36">
        <v>0.191</v>
      </c>
      <c r="Z165" s="36">
        <v>0.285</v>
      </c>
      <c r="AB165" s="29">
        <f t="shared" si="215"/>
        <v>0.0027425474254742354</v>
      </c>
      <c r="AC165" s="29">
        <f t="shared" si="215"/>
        <v>-0.006235100286532942</v>
      </c>
      <c r="AD165" s="29">
        <f t="shared" si="215"/>
        <v>-0.001065904068633845</v>
      </c>
      <c r="AE165" s="30">
        <f t="shared" si="207"/>
        <v>-0.004558456929692551</v>
      </c>
    </row>
    <row r="166" spans="1:31" ht="12.75">
      <c r="A166" s="1">
        <v>43131</v>
      </c>
      <c r="B166" s="2">
        <v>22.615</v>
      </c>
      <c r="C166" s="2">
        <v>35.185</v>
      </c>
      <c r="D166" s="2">
        <v>152.38</v>
      </c>
      <c r="F166" s="4">
        <f t="shared" si="216"/>
        <v>0.016176140193215005</v>
      </c>
      <c r="G166" s="4">
        <f t="shared" si="216"/>
        <v>0.03227226052515775</v>
      </c>
      <c r="H166" s="4">
        <f t="shared" si="216"/>
        <v>-0.004442702208284355</v>
      </c>
      <c r="J166" s="5">
        <f aca="true" t="shared" si="220" ref="J166:L167">J$2*F166</f>
        <v>0.004852842057964502</v>
      </c>
      <c r="K166" s="5">
        <f t="shared" si="220"/>
        <v>0.009681678157547323</v>
      </c>
      <c r="L166" s="5">
        <f t="shared" si="220"/>
        <v>-0.001777080883313742</v>
      </c>
      <c r="M166" s="6">
        <f t="shared" si="217"/>
        <v>0.012757439332198084</v>
      </c>
      <c r="O166" s="35">
        <v>0.31</v>
      </c>
      <c r="P166" s="35">
        <v>0.304</v>
      </c>
      <c r="Q166" s="35">
        <v>0.386</v>
      </c>
      <c r="R166" s="35"/>
      <c r="S166" s="24">
        <f t="shared" si="218"/>
        <v>0.0059204673107166915</v>
      </c>
      <c r="T166" s="24">
        <f t="shared" si="218"/>
        <v>0.007261258618160494</v>
      </c>
      <c r="U166" s="24">
        <f t="shared" si="218"/>
        <v>-0.001817065203188301</v>
      </c>
      <c r="V166" s="25">
        <f t="shared" si="219"/>
        <v>0.011364660725688884</v>
      </c>
      <c r="X166" s="36">
        <v>0.424</v>
      </c>
      <c r="Y166" s="36">
        <v>0.403</v>
      </c>
      <c r="Z166" s="36">
        <v>0.173</v>
      </c>
      <c r="AB166" s="29">
        <f aca="true" t="shared" si="221" ref="AB166:AD167">+X165*F166</f>
        <v>0.008476297461244663</v>
      </c>
      <c r="AC166" s="29">
        <f t="shared" si="221"/>
        <v>0.00616400176030513</v>
      </c>
      <c r="AD166" s="29">
        <f t="shared" si="221"/>
        <v>-0.001266170129361041</v>
      </c>
      <c r="AE166" s="30">
        <f aca="true" t="shared" si="222" ref="AE166:AE171">SUM(AB166:AD166)</f>
        <v>0.013374129092188752</v>
      </c>
    </row>
    <row r="167" spans="1:31" ht="12.75">
      <c r="A167" s="1">
        <v>43159</v>
      </c>
      <c r="B167" s="2">
        <v>22.39</v>
      </c>
      <c r="C167" s="2">
        <v>33.54</v>
      </c>
      <c r="D167" s="2">
        <v>152.63</v>
      </c>
      <c r="F167" s="4">
        <f aca="true" t="shared" si="223" ref="F167:H168">+B167/B166-1</f>
        <v>-0.009949148795047491</v>
      </c>
      <c r="G167" s="4">
        <f t="shared" si="223"/>
        <v>-0.04675287764672453</v>
      </c>
      <c r="H167" s="4">
        <f t="shared" si="223"/>
        <v>0.0016406352539704017</v>
      </c>
      <c r="J167" s="5">
        <f t="shared" si="220"/>
        <v>-0.0029847446385142472</v>
      </c>
      <c r="K167" s="5">
        <f t="shared" si="220"/>
        <v>-0.01402586329401736</v>
      </c>
      <c r="L167" s="5">
        <f t="shared" si="220"/>
        <v>0.0006562541015881607</v>
      </c>
      <c r="M167" s="6">
        <f t="shared" si="217"/>
        <v>-0.016354353830943448</v>
      </c>
      <c r="O167" s="35">
        <v>0.042</v>
      </c>
      <c r="P167" s="35">
        <v>0.161</v>
      </c>
      <c r="Q167" s="35">
        <v>0.797</v>
      </c>
      <c r="R167" s="35"/>
      <c r="S167" s="24">
        <f aca="true" t="shared" si="224" ref="S167:U168">+O166*F167</f>
        <v>-0.003084236126464722</v>
      </c>
      <c r="T167" s="24">
        <f t="shared" si="224"/>
        <v>-0.014212874804604259</v>
      </c>
      <c r="U167" s="24">
        <f t="shared" si="224"/>
        <v>0.000633285208032575</v>
      </c>
      <c r="V167" s="25">
        <f t="shared" si="219"/>
        <v>-0.016663825723036405</v>
      </c>
      <c r="X167" s="36">
        <v>0.082</v>
      </c>
      <c r="Y167" s="36">
        <v>0.178</v>
      </c>
      <c r="Z167" s="36">
        <v>0.74</v>
      </c>
      <c r="AB167" s="29">
        <f t="shared" si="221"/>
        <v>-0.004218439089100136</v>
      </c>
      <c r="AC167" s="29">
        <f t="shared" si="221"/>
        <v>-0.01884140969162999</v>
      </c>
      <c r="AD167" s="29">
        <f t="shared" si="221"/>
        <v>0.00028382989893687945</v>
      </c>
      <c r="AE167" s="30">
        <f t="shared" si="222"/>
        <v>-0.022776018881793248</v>
      </c>
    </row>
    <row r="168" spans="1:31" ht="12.75">
      <c r="A168" s="1">
        <v>43188</v>
      </c>
      <c r="B168" s="2">
        <v>21.31</v>
      </c>
      <c r="C168" s="2">
        <v>32.85</v>
      </c>
      <c r="D168" s="2">
        <v>153.68</v>
      </c>
      <c r="F168" s="4">
        <f t="shared" si="223"/>
        <v>-0.048235819562304716</v>
      </c>
      <c r="G168" s="4">
        <f t="shared" si="223"/>
        <v>-0.020572450805008913</v>
      </c>
      <c r="H168" s="4">
        <f t="shared" si="223"/>
        <v>0.006879381510843219</v>
      </c>
      <c r="J168" s="5">
        <f aca="true" t="shared" si="225" ref="J168:L169">J$2*F168</f>
        <v>-0.014470745868691414</v>
      </c>
      <c r="K168" s="5">
        <f t="shared" si="225"/>
        <v>-0.006171735241502674</v>
      </c>
      <c r="L168" s="5">
        <f t="shared" si="225"/>
        <v>0.0027517526043372878</v>
      </c>
      <c r="M168" s="6">
        <f t="shared" si="217"/>
        <v>-0.0178907285058568</v>
      </c>
      <c r="O168" s="35">
        <v>0.116</v>
      </c>
      <c r="P168" s="35">
        <v>0.29</v>
      </c>
      <c r="Q168" s="35">
        <v>0.594</v>
      </c>
      <c r="S168" s="24">
        <f t="shared" si="224"/>
        <v>-0.002025904421616798</v>
      </c>
      <c r="T168" s="24">
        <f t="shared" si="224"/>
        <v>-0.003312164579606435</v>
      </c>
      <c r="U168" s="24">
        <f t="shared" si="224"/>
        <v>0.005482867064142046</v>
      </c>
      <c r="V168" s="25">
        <f t="shared" si="219"/>
        <v>0.00014479806291881232</v>
      </c>
      <c r="X168" s="36">
        <v>0.208</v>
      </c>
      <c r="Y168" s="36">
        <v>0.263</v>
      </c>
      <c r="Z168" s="36">
        <v>0.529</v>
      </c>
      <c r="AB168" s="29">
        <f aca="true" t="shared" si="226" ref="AB168:AD169">+X167*F168</f>
        <v>-0.003955337204108987</v>
      </c>
      <c r="AC168" s="29">
        <f t="shared" si="226"/>
        <v>-0.003661896243291586</v>
      </c>
      <c r="AD168" s="29">
        <f t="shared" si="226"/>
        <v>0.005090742318023982</v>
      </c>
      <c r="AE168" s="30">
        <f t="shared" si="222"/>
        <v>-0.0025264911293765915</v>
      </c>
    </row>
    <row r="169" spans="1:31" ht="12.75">
      <c r="A169" s="1">
        <v>43220</v>
      </c>
      <c r="B169" s="2">
        <v>22.077</v>
      </c>
      <c r="C169" s="2">
        <v>34.75</v>
      </c>
      <c r="D169" s="2">
        <v>153.46</v>
      </c>
      <c r="F169" s="4">
        <f aca="true" t="shared" si="227" ref="F169:H170">+B169/B168-1</f>
        <v>0.0359924917878931</v>
      </c>
      <c r="G169" s="4">
        <f t="shared" si="227"/>
        <v>0.05783866057838649</v>
      </c>
      <c r="H169" s="4">
        <f t="shared" si="227"/>
        <v>-0.001431546069755374</v>
      </c>
      <c r="J169" s="5">
        <f t="shared" si="225"/>
        <v>0.01079774753636793</v>
      </c>
      <c r="K169" s="5">
        <f t="shared" si="225"/>
        <v>0.017351598173515947</v>
      </c>
      <c r="L169" s="5">
        <f t="shared" si="225"/>
        <v>-0.0005726184279021496</v>
      </c>
      <c r="M169" s="6">
        <f t="shared" si="217"/>
        <v>0.02757672728198173</v>
      </c>
      <c r="O169" s="35">
        <v>0.085</v>
      </c>
      <c r="P169" s="35">
        <v>0.245</v>
      </c>
      <c r="Q169" s="35">
        <v>0.67</v>
      </c>
      <c r="S169" s="24">
        <f aca="true" t="shared" si="228" ref="S169:U170">+O168*F169</f>
        <v>0.0041751290473956</v>
      </c>
      <c r="T169" s="24">
        <f t="shared" si="228"/>
        <v>0.01677321156773208</v>
      </c>
      <c r="U169" s="24">
        <f t="shared" si="228"/>
        <v>-0.000850338365434692</v>
      </c>
      <c r="V169" s="25">
        <f t="shared" si="219"/>
        <v>0.02009800224969299</v>
      </c>
      <c r="X169" s="36">
        <v>0.169</v>
      </c>
      <c r="Y169" s="36">
        <v>0.248</v>
      </c>
      <c r="Z169" s="36">
        <v>0.583</v>
      </c>
      <c r="AB169" s="29">
        <f t="shared" si="226"/>
        <v>0.007486438291881764</v>
      </c>
      <c r="AC169" s="29">
        <f t="shared" si="226"/>
        <v>0.015211567732115648</v>
      </c>
      <c r="AD169" s="29">
        <f t="shared" si="226"/>
        <v>-0.0007572878709005928</v>
      </c>
      <c r="AE169" s="30">
        <f t="shared" si="222"/>
        <v>0.021940718153096818</v>
      </c>
    </row>
    <row r="170" spans="1:31" ht="12.75">
      <c r="A170" s="1">
        <v>43251</v>
      </c>
      <c r="B170" s="2">
        <v>23.255</v>
      </c>
      <c r="C170" s="2">
        <v>33.98</v>
      </c>
      <c r="D170" s="2">
        <v>151.15</v>
      </c>
      <c r="F170" s="4">
        <f t="shared" si="227"/>
        <v>0.05335869909860924</v>
      </c>
      <c r="G170" s="4">
        <f t="shared" si="227"/>
        <v>-0.022158273381295057</v>
      </c>
      <c r="H170" s="4">
        <f t="shared" si="227"/>
        <v>-0.015052782484034966</v>
      </c>
      <c r="J170" s="5">
        <f aca="true" t="shared" si="229" ref="J170:L171">J$2*F170</f>
        <v>0.01600760972958277</v>
      </c>
      <c r="K170" s="5">
        <f t="shared" si="229"/>
        <v>-0.006647482014388517</v>
      </c>
      <c r="L170" s="5">
        <f t="shared" si="229"/>
        <v>-0.006021112993613987</v>
      </c>
      <c r="M170" s="6">
        <f t="shared" si="217"/>
        <v>0.0033390147215802673</v>
      </c>
      <c r="O170" s="35">
        <v>0</v>
      </c>
      <c r="P170" s="35">
        <v>0.186</v>
      </c>
      <c r="Q170" s="35">
        <v>0.814</v>
      </c>
      <c r="S170" s="24">
        <f t="shared" si="228"/>
        <v>0.0045354894233817855</v>
      </c>
      <c r="T170" s="24">
        <f t="shared" si="228"/>
        <v>-0.005428776978417289</v>
      </c>
      <c r="U170" s="24">
        <f t="shared" si="228"/>
        <v>-0.010085364264303428</v>
      </c>
      <c r="V170" s="25">
        <f t="shared" si="219"/>
        <v>-0.01097865181933893</v>
      </c>
      <c r="X170" s="36">
        <v>0</v>
      </c>
      <c r="Y170" s="36">
        <v>0.294</v>
      </c>
      <c r="Z170" s="36">
        <v>0.706</v>
      </c>
      <c r="AB170" s="29">
        <f aca="true" t="shared" si="230" ref="AB170:AD171">+X169*F170</f>
        <v>0.009017620147664962</v>
      </c>
      <c r="AC170" s="29">
        <f t="shared" si="230"/>
        <v>-0.005495251798561174</v>
      </c>
      <c r="AD170" s="29">
        <f t="shared" si="230"/>
        <v>-0.008775772188192385</v>
      </c>
      <c r="AE170" s="30">
        <f t="shared" si="222"/>
        <v>-0.005253403839088597</v>
      </c>
    </row>
    <row r="171" spans="1:31" ht="12.75">
      <c r="A171" s="1">
        <v>43280</v>
      </c>
      <c r="B171" s="2">
        <v>23.38</v>
      </c>
      <c r="C171" s="2">
        <v>33.98</v>
      </c>
      <c r="D171" s="2">
        <v>152.34</v>
      </c>
      <c r="F171" s="4">
        <f aca="true" t="shared" si="231" ref="F171:H172">+B171/B170-1</f>
        <v>0.005375188131584663</v>
      </c>
      <c r="G171" s="4">
        <f t="shared" si="231"/>
        <v>0</v>
      </c>
      <c r="H171" s="4">
        <f t="shared" si="231"/>
        <v>0.007872973867019573</v>
      </c>
      <c r="J171" s="5">
        <f t="shared" si="229"/>
        <v>0.0016125564394753988</v>
      </c>
      <c r="K171" s="5">
        <f t="shared" si="229"/>
        <v>0</v>
      </c>
      <c r="L171" s="5">
        <f t="shared" si="229"/>
        <v>0.003149189546807829</v>
      </c>
      <c r="M171" s="6">
        <f aca="true" t="shared" si="232" ref="M171:M176">SUM(J171:L171)</f>
        <v>0.004761745986283228</v>
      </c>
      <c r="O171" s="35">
        <v>0.107</v>
      </c>
      <c r="P171" s="35">
        <v>0.14</v>
      </c>
      <c r="Q171" s="35">
        <v>0.753</v>
      </c>
      <c r="S171" s="24">
        <f aca="true" t="shared" si="233" ref="S171:U173">+O170*F171</f>
        <v>0</v>
      </c>
      <c r="T171" s="24">
        <f t="shared" si="233"/>
        <v>0</v>
      </c>
      <c r="U171" s="24">
        <f t="shared" si="233"/>
        <v>0.006408600727753931</v>
      </c>
      <c r="V171" s="25">
        <f aca="true" t="shared" si="234" ref="V171:V176">SUM(S171:U171)</f>
        <v>0.006408600727753931</v>
      </c>
      <c r="X171" s="36">
        <v>0.199</v>
      </c>
      <c r="Y171" s="36">
        <v>0.21</v>
      </c>
      <c r="Z171" s="36">
        <v>0.591</v>
      </c>
      <c r="AB171" s="29">
        <f t="shared" si="230"/>
        <v>0</v>
      </c>
      <c r="AC171" s="29">
        <f t="shared" si="230"/>
        <v>0</v>
      </c>
      <c r="AD171" s="29">
        <f t="shared" si="230"/>
        <v>0.005558319550115818</v>
      </c>
      <c r="AE171" s="30">
        <f t="shared" si="222"/>
        <v>0.005558319550115818</v>
      </c>
    </row>
    <row r="172" spans="1:31" ht="12.75">
      <c r="A172" s="1">
        <v>43312</v>
      </c>
      <c r="B172" s="2">
        <v>23.968</v>
      </c>
      <c r="C172" s="2">
        <v>34.285</v>
      </c>
      <c r="D172" s="2">
        <v>151.63</v>
      </c>
      <c r="F172" s="4">
        <f t="shared" si="231"/>
        <v>0.025149700598802394</v>
      </c>
      <c r="G172" s="4">
        <f t="shared" si="231"/>
        <v>0.008975868157739875</v>
      </c>
      <c r="H172" s="4">
        <f t="shared" si="231"/>
        <v>-0.004660627543652374</v>
      </c>
      <c r="J172" s="5">
        <f aca="true" t="shared" si="235" ref="J172:L173">J$2*F172</f>
        <v>0.007544910179640717</v>
      </c>
      <c r="K172" s="5">
        <f t="shared" si="235"/>
        <v>0.0026927604473219622</v>
      </c>
      <c r="L172" s="5">
        <f t="shared" si="235"/>
        <v>-0.0018642510174609495</v>
      </c>
      <c r="M172" s="6">
        <f t="shared" si="232"/>
        <v>0.00837341960950173</v>
      </c>
      <c r="O172" s="35">
        <v>0.249</v>
      </c>
      <c r="P172" s="35">
        <v>0.225</v>
      </c>
      <c r="Q172" s="35">
        <v>0.526</v>
      </c>
      <c r="S172" s="24">
        <f t="shared" si="233"/>
        <v>0.002691017964071856</v>
      </c>
      <c r="T172" s="24">
        <f t="shared" si="233"/>
        <v>0.0012566215420835825</v>
      </c>
      <c r="U172" s="24">
        <f t="shared" si="233"/>
        <v>-0.0035094525403702374</v>
      </c>
      <c r="V172" s="25">
        <f t="shared" si="234"/>
        <v>0.0004381869657852015</v>
      </c>
      <c r="X172" s="36">
        <v>0.351</v>
      </c>
      <c r="Y172" s="36">
        <v>0.272</v>
      </c>
      <c r="Z172" s="36">
        <v>0.377</v>
      </c>
      <c r="AB172" s="29">
        <f aca="true" t="shared" si="236" ref="AB172:AD173">+X171*F172</f>
        <v>0.005004790419161677</v>
      </c>
      <c r="AC172" s="29">
        <f t="shared" si="236"/>
        <v>0.0018849323131253737</v>
      </c>
      <c r="AD172" s="29">
        <f t="shared" si="236"/>
        <v>-0.002754430878298553</v>
      </c>
      <c r="AE172" s="30">
        <f aca="true" t="shared" si="237" ref="AE172:AE177">SUM(AB172:AD172)</f>
        <v>0.004135291853988497</v>
      </c>
    </row>
    <row r="173" spans="1:31" ht="12.75">
      <c r="A173" s="1">
        <v>43343</v>
      </c>
      <c r="B173" s="2">
        <v>24.919</v>
      </c>
      <c r="C173" s="2">
        <v>32.945</v>
      </c>
      <c r="D173" s="2">
        <v>150.73</v>
      </c>
      <c r="F173" s="4">
        <f aca="true" t="shared" si="238" ref="F173:H174">+B173/B172-1</f>
        <v>0.03967790387182912</v>
      </c>
      <c r="G173" s="4">
        <f t="shared" si="238"/>
        <v>-0.03908414758640799</v>
      </c>
      <c r="H173" s="4">
        <f t="shared" si="238"/>
        <v>-0.005935500890325129</v>
      </c>
      <c r="J173" s="5">
        <f t="shared" si="235"/>
        <v>0.011903371161548737</v>
      </c>
      <c r="K173" s="5">
        <f t="shared" si="235"/>
        <v>-0.011725244275922397</v>
      </c>
      <c r="L173" s="5">
        <f t="shared" si="235"/>
        <v>-0.002374200356130052</v>
      </c>
      <c r="M173" s="6">
        <f t="shared" si="232"/>
        <v>-0.0021960734705037117</v>
      </c>
      <c r="O173" s="35">
        <v>0.15</v>
      </c>
      <c r="P173" s="35">
        <v>0.272</v>
      </c>
      <c r="Q173" s="35">
        <v>0.578</v>
      </c>
      <c r="R173" s="35"/>
      <c r="S173" s="24">
        <f t="shared" si="233"/>
        <v>0.009879798064085451</v>
      </c>
      <c r="T173" s="24">
        <f aca="true" t="shared" si="239" ref="T173:U175">+P172*G173</f>
        <v>-0.008793933206941799</v>
      </c>
      <c r="U173" s="24">
        <f t="shared" si="239"/>
        <v>-0.0031220734683110184</v>
      </c>
      <c r="V173" s="25">
        <f t="shared" si="234"/>
        <v>-0.0020362086111673666</v>
      </c>
      <c r="X173" s="36">
        <v>0.28</v>
      </c>
      <c r="Y173" s="36">
        <v>0.243</v>
      </c>
      <c r="Z173" s="36">
        <v>0.477</v>
      </c>
      <c r="AB173" s="29">
        <f t="shared" si="236"/>
        <v>0.013926944259012022</v>
      </c>
      <c r="AC173" s="29">
        <f t="shared" si="236"/>
        <v>-0.010630888143502975</v>
      </c>
      <c r="AD173" s="29">
        <f t="shared" si="236"/>
        <v>-0.002237683835652574</v>
      </c>
      <c r="AE173" s="30">
        <f t="shared" si="237"/>
        <v>0.0010583722798564732</v>
      </c>
    </row>
    <row r="174" spans="1:31" ht="12.75">
      <c r="A174" s="1">
        <v>43371</v>
      </c>
      <c r="B174" s="2">
        <v>25.005</v>
      </c>
      <c r="C174" s="2">
        <v>33.1</v>
      </c>
      <c r="D174" s="2">
        <v>150.81</v>
      </c>
      <c r="F174" s="4">
        <f t="shared" si="238"/>
        <v>0.003451181829126293</v>
      </c>
      <c r="G174" s="4">
        <f t="shared" si="238"/>
        <v>0.004704811048717561</v>
      </c>
      <c r="H174" s="4">
        <f t="shared" si="238"/>
        <v>0.0005307503483049647</v>
      </c>
      <c r="J174" s="5">
        <f aca="true" t="shared" si="240" ref="J174:L175">J$2*F174</f>
        <v>0.0010353545487378879</v>
      </c>
      <c r="K174" s="5">
        <f t="shared" si="240"/>
        <v>0.0014114433146152682</v>
      </c>
      <c r="L174" s="5">
        <f t="shared" si="240"/>
        <v>0.0002123001393219859</v>
      </c>
      <c r="M174" s="6">
        <f t="shared" si="232"/>
        <v>0.0026590980026751417</v>
      </c>
      <c r="O174" s="35">
        <v>0.133</v>
      </c>
      <c r="P174" s="35">
        <v>0.404</v>
      </c>
      <c r="Q174" s="35">
        <v>0.463</v>
      </c>
      <c r="R174" s="35"/>
      <c r="S174" s="24">
        <f aca="true" t="shared" si="241" ref="S174:S179">+O173*F174</f>
        <v>0.0005176772743689439</v>
      </c>
      <c r="T174" s="24">
        <f t="shared" si="239"/>
        <v>0.0012797086052511767</v>
      </c>
      <c r="U174" s="24">
        <f t="shared" si="239"/>
        <v>0.0003067737013202696</v>
      </c>
      <c r="V174" s="25">
        <f t="shared" si="234"/>
        <v>0.00210415958094039</v>
      </c>
      <c r="X174" s="36">
        <v>0.037</v>
      </c>
      <c r="Y174" s="36">
        <v>0.529</v>
      </c>
      <c r="Z174" s="36">
        <v>0.434</v>
      </c>
      <c r="AB174" s="29">
        <f aca="true" t="shared" si="242" ref="AB174:AD175">+X173*F174</f>
        <v>0.0009663309121553621</v>
      </c>
      <c r="AC174" s="29">
        <f t="shared" si="242"/>
        <v>0.0011432690848383674</v>
      </c>
      <c r="AD174" s="29">
        <f t="shared" si="242"/>
        <v>0.00025316791614146813</v>
      </c>
      <c r="AE174" s="30">
        <f t="shared" si="237"/>
        <v>0.0023627679131351977</v>
      </c>
    </row>
    <row r="175" spans="1:31" ht="12.75">
      <c r="A175" s="1">
        <v>43404</v>
      </c>
      <c r="B175" s="2">
        <v>23.796</v>
      </c>
      <c r="C175" s="2">
        <v>31.085</v>
      </c>
      <c r="D175" s="2">
        <v>150.73</v>
      </c>
      <c r="F175" s="4">
        <f aca="true" t="shared" si="243" ref="F175:H176">+B175/B174-1</f>
        <v>-0.048350329934013225</v>
      </c>
      <c r="G175" s="4">
        <f t="shared" si="243"/>
        <v>-0.06087613293051364</v>
      </c>
      <c r="H175" s="4">
        <f t="shared" si="243"/>
        <v>-0.0005304688018036297</v>
      </c>
      <c r="J175" s="5">
        <f t="shared" si="240"/>
        <v>-0.014505098980203968</v>
      </c>
      <c r="K175" s="5">
        <f t="shared" si="240"/>
        <v>-0.01826283987915409</v>
      </c>
      <c r="L175" s="5">
        <f t="shared" si="240"/>
        <v>-0.00021218752072145187</v>
      </c>
      <c r="M175" s="6">
        <f t="shared" si="232"/>
        <v>-0.03298012638007951</v>
      </c>
      <c r="O175" s="35">
        <v>0</v>
      </c>
      <c r="P175" s="35">
        <v>0.132</v>
      </c>
      <c r="Q175" s="35">
        <v>0.868</v>
      </c>
      <c r="R175" s="35"/>
      <c r="S175" s="24">
        <f t="shared" si="241"/>
        <v>-0.006430593881223759</v>
      </c>
      <c r="T175" s="24">
        <f t="shared" si="239"/>
        <v>-0.02459395770392751</v>
      </c>
      <c r="U175" s="24">
        <f t="shared" si="239"/>
        <v>-0.0002456070552350805</v>
      </c>
      <c r="V175" s="25">
        <f t="shared" si="234"/>
        <v>-0.03127015864038635</v>
      </c>
      <c r="X175" s="36">
        <v>0.041</v>
      </c>
      <c r="Y175" s="36">
        <v>0.152</v>
      </c>
      <c r="Z175" s="36">
        <v>0.807</v>
      </c>
      <c r="AB175" s="29">
        <f t="shared" si="242"/>
        <v>-0.0017889622075584893</v>
      </c>
      <c r="AC175" s="29">
        <f t="shared" si="242"/>
        <v>-0.03220347432024172</v>
      </c>
      <c r="AD175" s="29">
        <f t="shared" si="242"/>
        <v>-0.00023022345998277528</v>
      </c>
      <c r="AE175" s="30">
        <f t="shared" si="237"/>
        <v>-0.03422265998778298</v>
      </c>
    </row>
    <row r="176" spans="1:31" ht="12.75">
      <c r="A176" s="1">
        <v>43434</v>
      </c>
      <c r="B176" s="2">
        <v>24.141</v>
      </c>
      <c r="C176" s="2">
        <v>30.875</v>
      </c>
      <c r="D176" s="2">
        <v>151.58</v>
      </c>
      <c r="F176" s="4">
        <f t="shared" si="243"/>
        <v>0.014498234997478487</v>
      </c>
      <c r="G176" s="4">
        <f t="shared" si="243"/>
        <v>-0.006755669937268838</v>
      </c>
      <c r="H176" s="4">
        <f t="shared" si="243"/>
        <v>0.005639222450739778</v>
      </c>
      <c r="J176" s="5">
        <f aca="true" t="shared" si="244" ref="J176:L177">J$2*F176</f>
        <v>0.004349470499243546</v>
      </c>
      <c r="K176" s="5">
        <f t="shared" si="244"/>
        <v>-0.0020267009811806513</v>
      </c>
      <c r="L176" s="5">
        <f t="shared" si="244"/>
        <v>0.0022556889802959113</v>
      </c>
      <c r="M176" s="6">
        <f t="shared" si="232"/>
        <v>0.004578458498358806</v>
      </c>
      <c r="O176" s="35">
        <v>0.191</v>
      </c>
      <c r="P176" s="35">
        <v>0.262</v>
      </c>
      <c r="Q176" s="35">
        <v>0.547</v>
      </c>
      <c r="R176" s="35"/>
      <c r="S176" s="24">
        <f t="shared" si="241"/>
        <v>0</v>
      </c>
      <c r="T176" s="24">
        <f aca="true" t="shared" si="245" ref="T176:U178">+P175*G176</f>
        <v>-0.0008917484317194866</v>
      </c>
      <c r="U176" s="24">
        <f t="shared" si="245"/>
        <v>0.004894845087242128</v>
      </c>
      <c r="V176" s="25">
        <f t="shared" si="234"/>
        <v>0.004003096655522641</v>
      </c>
      <c r="X176" s="36">
        <v>0.337</v>
      </c>
      <c r="Y176" s="36">
        <v>0.232</v>
      </c>
      <c r="Z176" s="36">
        <v>0.431</v>
      </c>
      <c r="AB176" s="29">
        <f aca="true" t="shared" si="246" ref="AB176:AD177">+X175*F176</f>
        <v>0.000594427634896618</v>
      </c>
      <c r="AC176" s="29">
        <f t="shared" si="246"/>
        <v>-0.0010268618304648633</v>
      </c>
      <c r="AD176" s="29">
        <f t="shared" si="246"/>
        <v>0.004550852517747001</v>
      </c>
      <c r="AE176" s="30">
        <f t="shared" si="237"/>
        <v>0.0041184183221787555</v>
      </c>
    </row>
    <row r="177" spans="1:31" ht="12.75">
      <c r="A177" s="1">
        <v>43462</v>
      </c>
      <c r="B177" s="2">
        <v>21.646</v>
      </c>
      <c r="C177" s="2">
        <v>29.015</v>
      </c>
      <c r="D177" s="2">
        <v>152.53</v>
      </c>
      <c r="F177" s="4">
        <f aca="true" t="shared" si="247" ref="F177:H178">+B177/B176-1</f>
        <v>-0.10335114535437628</v>
      </c>
      <c r="G177" s="4">
        <f t="shared" si="247"/>
        <v>-0.06024291497975709</v>
      </c>
      <c r="H177" s="4">
        <f t="shared" si="247"/>
        <v>0.0062673175880723075</v>
      </c>
      <c r="J177" s="5">
        <f t="shared" si="244"/>
        <v>-0.031005343606312883</v>
      </c>
      <c r="K177" s="5">
        <f t="shared" si="244"/>
        <v>-0.018072874493927128</v>
      </c>
      <c r="L177" s="5">
        <f t="shared" si="244"/>
        <v>0.002506927035228923</v>
      </c>
      <c r="M177" s="6">
        <f aca="true" t="shared" si="248" ref="M177:M182">SUM(J177:L177)</f>
        <v>-0.04657129106501109</v>
      </c>
      <c r="O177" s="35">
        <v>0</v>
      </c>
      <c r="P177" s="35">
        <v>0.14</v>
      </c>
      <c r="Q177" s="35">
        <v>0.86</v>
      </c>
      <c r="R177" s="35"/>
      <c r="S177" s="24">
        <f t="shared" si="241"/>
        <v>-0.01974006876268587</v>
      </c>
      <c r="T177" s="24">
        <f t="shared" si="245"/>
        <v>-0.01578364372469636</v>
      </c>
      <c r="U177" s="24">
        <f t="shared" si="245"/>
        <v>0.0034282227206755525</v>
      </c>
      <c r="V177" s="25">
        <f aca="true" t="shared" si="249" ref="V177:V182">SUM(S177:U177)</f>
        <v>-0.032095489766706675</v>
      </c>
      <c r="X177" s="36">
        <v>0</v>
      </c>
      <c r="Y177" s="36">
        <v>0.2</v>
      </c>
      <c r="Z177" s="36">
        <v>0.8</v>
      </c>
      <c r="AB177" s="29">
        <f t="shared" si="246"/>
        <v>-0.03482933598442481</v>
      </c>
      <c r="AC177" s="29">
        <f t="shared" si="246"/>
        <v>-0.013976356275303645</v>
      </c>
      <c r="AD177" s="29">
        <f t="shared" si="246"/>
        <v>0.0027012138804591644</v>
      </c>
      <c r="AE177" s="30">
        <f t="shared" si="237"/>
        <v>-0.04610447837926929</v>
      </c>
    </row>
    <row r="178" spans="1:31" ht="12.75">
      <c r="A178" s="1">
        <v>43496</v>
      </c>
      <c r="B178" s="2">
        <v>23.481</v>
      </c>
      <c r="C178" s="2">
        <v>30.73</v>
      </c>
      <c r="D178" s="2">
        <v>152.96</v>
      </c>
      <c r="F178" s="4">
        <f t="shared" si="247"/>
        <v>0.08477316825279502</v>
      </c>
      <c r="G178" s="4">
        <f t="shared" si="247"/>
        <v>0.059107358262967535</v>
      </c>
      <c r="H178" s="4">
        <f t="shared" si="247"/>
        <v>0.002819117550645789</v>
      </c>
      <c r="J178" s="5">
        <f aca="true" t="shared" si="250" ref="J178:L179">J$2*F178</f>
        <v>0.025431950475838506</v>
      </c>
      <c r="K178" s="5">
        <f t="shared" si="250"/>
        <v>0.01773220747889026</v>
      </c>
      <c r="L178" s="5">
        <f t="shared" si="250"/>
        <v>0.0011276470202583155</v>
      </c>
      <c r="M178" s="6">
        <f t="shared" si="248"/>
        <v>0.04429180497498708</v>
      </c>
      <c r="O178" s="35">
        <v>0</v>
      </c>
      <c r="P178" s="35">
        <v>0.316</v>
      </c>
      <c r="Q178" s="35">
        <v>0.684</v>
      </c>
      <c r="R178" s="35"/>
      <c r="S178" s="24">
        <f t="shared" si="241"/>
        <v>0</v>
      </c>
      <c r="T178" s="24">
        <f t="shared" si="245"/>
        <v>0.008275030156815456</v>
      </c>
      <c r="U178" s="24">
        <f t="shared" si="245"/>
        <v>0.0024244410935553786</v>
      </c>
      <c r="V178" s="25">
        <f t="shared" si="249"/>
        <v>0.010699471250370834</v>
      </c>
      <c r="X178" s="36">
        <v>0.057</v>
      </c>
      <c r="Y178" s="36">
        <v>0.307</v>
      </c>
      <c r="Z178" s="36">
        <v>0.636</v>
      </c>
      <c r="AB178" s="29">
        <f aca="true" t="shared" si="251" ref="AB178:AD179">+X177*F178</f>
        <v>0</v>
      </c>
      <c r="AC178" s="29">
        <f t="shared" si="251"/>
        <v>0.011821471652593507</v>
      </c>
      <c r="AD178" s="29">
        <f t="shared" si="251"/>
        <v>0.002255294040516631</v>
      </c>
      <c r="AE178" s="30">
        <f aca="true" t="shared" si="252" ref="AE178:AE183">SUM(AB178:AD178)</f>
        <v>0.014076765693110138</v>
      </c>
    </row>
    <row r="179" spans="1:31" ht="12.75">
      <c r="A179" s="1">
        <v>43524</v>
      </c>
      <c r="B179" s="2">
        <v>24.45</v>
      </c>
      <c r="C179" s="2">
        <v>32.14</v>
      </c>
      <c r="D179" s="2">
        <v>152.65</v>
      </c>
      <c r="F179" s="4">
        <f aca="true" t="shared" si="253" ref="F179:H180">+B179/B178-1</f>
        <v>0.041267407691324864</v>
      </c>
      <c r="G179" s="4">
        <f t="shared" si="253"/>
        <v>0.04588350146436704</v>
      </c>
      <c r="H179" s="4">
        <f t="shared" si="253"/>
        <v>-0.002026673640167398</v>
      </c>
      <c r="J179" s="5">
        <f t="shared" si="250"/>
        <v>0.01238022230739746</v>
      </c>
      <c r="K179" s="5">
        <f t="shared" si="250"/>
        <v>0.013765050439310112</v>
      </c>
      <c r="L179" s="5">
        <f t="shared" si="250"/>
        <v>-0.0008106694560669592</v>
      </c>
      <c r="M179" s="6">
        <f t="shared" si="248"/>
        <v>0.025334603290640613</v>
      </c>
      <c r="O179" s="35">
        <v>0</v>
      </c>
      <c r="P179" s="35">
        <v>0.286</v>
      </c>
      <c r="Q179" s="35">
        <v>0.714</v>
      </c>
      <c r="R179" s="35"/>
      <c r="S179" s="24">
        <f t="shared" si="241"/>
        <v>0</v>
      </c>
      <c r="T179" s="24">
        <f aca="true" t="shared" si="254" ref="T179:U181">+P178*G179</f>
        <v>0.014499186462739984</v>
      </c>
      <c r="U179" s="24">
        <f t="shared" si="254"/>
        <v>-0.0013862447698745003</v>
      </c>
      <c r="V179" s="25">
        <f t="shared" si="249"/>
        <v>0.013112941692865483</v>
      </c>
      <c r="X179" s="36">
        <v>0.04</v>
      </c>
      <c r="Y179" s="36">
        <v>0.298</v>
      </c>
      <c r="Z179" s="36">
        <v>0.662</v>
      </c>
      <c r="AB179" s="29">
        <f t="shared" si="251"/>
        <v>0.002352242238405517</v>
      </c>
      <c r="AC179" s="29">
        <f t="shared" si="251"/>
        <v>0.01408623494956068</v>
      </c>
      <c r="AD179" s="29">
        <f t="shared" si="251"/>
        <v>-0.0012889644351464652</v>
      </c>
      <c r="AE179" s="30">
        <f t="shared" si="252"/>
        <v>0.015149512752819732</v>
      </c>
    </row>
    <row r="180" spans="1:31" ht="12.75">
      <c r="A180" s="1">
        <v>43553</v>
      </c>
      <c r="B180" s="2">
        <v>25.071</v>
      </c>
      <c r="C180" s="2">
        <v>32.66</v>
      </c>
      <c r="D180" s="2">
        <v>153.51</v>
      </c>
      <c r="F180" s="4">
        <f t="shared" si="253"/>
        <v>0.025398773006135134</v>
      </c>
      <c r="G180" s="4">
        <f t="shared" si="253"/>
        <v>0.01617921593030469</v>
      </c>
      <c r="H180" s="4">
        <f t="shared" si="253"/>
        <v>0.005633802816901401</v>
      </c>
      <c r="J180" s="5">
        <f aca="true" t="shared" si="255" ref="J180:L181">J$2*F180</f>
        <v>0.00761963190184054</v>
      </c>
      <c r="K180" s="5">
        <f t="shared" si="255"/>
        <v>0.004853764779091407</v>
      </c>
      <c r="L180" s="5">
        <f t="shared" si="255"/>
        <v>0.0022535211267605605</v>
      </c>
      <c r="M180" s="6">
        <f t="shared" si="248"/>
        <v>0.014726917807692507</v>
      </c>
      <c r="O180" s="35">
        <v>0.214</v>
      </c>
      <c r="P180" s="35">
        <v>0.181</v>
      </c>
      <c r="Q180" s="35">
        <v>0.605</v>
      </c>
      <c r="R180" s="35"/>
      <c r="S180" s="24">
        <f>+O179*F180</f>
        <v>0</v>
      </c>
      <c r="T180" s="24">
        <f t="shared" si="254"/>
        <v>0.0046272557560671414</v>
      </c>
      <c r="U180" s="24">
        <f t="shared" si="254"/>
        <v>0.0040225352112676005</v>
      </c>
      <c r="V180" s="25">
        <f t="shared" si="249"/>
        <v>0.008649790967334741</v>
      </c>
      <c r="X180" s="36">
        <v>0.247</v>
      </c>
      <c r="Y180" s="36">
        <v>0.244</v>
      </c>
      <c r="Z180" s="36">
        <v>0.509</v>
      </c>
      <c r="AB180" s="29">
        <f aca="true" t="shared" si="256" ref="AB180:AD181">+X179*F180</f>
        <v>0.0010159509202454053</v>
      </c>
      <c r="AC180" s="29">
        <f t="shared" si="256"/>
        <v>0.004821406347230797</v>
      </c>
      <c r="AD180" s="29">
        <f t="shared" si="256"/>
        <v>0.0037295774647887274</v>
      </c>
      <c r="AE180" s="30">
        <f t="shared" si="252"/>
        <v>0.00956693473226493</v>
      </c>
    </row>
    <row r="181" spans="1:31" ht="12.75">
      <c r="A181" s="1">
        <v>43585</v>
      </c>
      <c r="B181" s="2">
        <v>26.058</v>
      </c>
      <c r="C181" s="2">
        <v>34.42</v>
      </c>
      <c r="D181" s="2">
        <v>153.43</v>
      </c>
      <c r="F181" s="4">
        <f aca="true" t="shared" si="257" ref="F181:H182">+B181/B180-1</f>
        <v>0.03936819432810812</v>
      </c>
      <c r="G181" s="4">
        <f t="shared" si="257"/>
        <v>0.05388854868340487</v>
      </c>
      <c r="H181" s="4">
        <f t="shared" si="257"/>
        <v>-0.0005211386880332736</v>
      </c>
      <c r="J181" s="5">
        <f t="shared" si="255"/>
        <v>0.011810458298432436</v>
      </c>
      <c r="K181" s="5">
        <f t="shared" si="255"/>
        <v>0.01616656460502146</v>
      </c>
      <c r="L181" s="5">
        <f t="shared" si="255"/>
        <v>-0.00020845547521330943</v>
      </c>
      <c r="M181" s="6">
        <f t="shared" si="248"/>
        <v>0.02776856742824059</v>
      </c>
      <c r="O181" s="35">
        <v>0.078</v>
      </c>
      <c r="P181" s="35">
        <v>0.243</v>
      </c>
      <c r="Q181" s="35">
        <v>0.679</v>
      </c>
      <c r="R181" s="35"/>
      <c r="S181" s="24">
        <f>+O180*F181</f>
        <v>0.008424793586215137</v>
      </c>
      <c r="T181" s="24">
        <f t="shared" si="254"/>
        <v>0.009753827311696281</v>
      </c>
      <c r="U181" s="24">
        <f t="shared" si="254"/>
        <v>-0.0003152889062601305</v>
      </c>
      <c r="V181" s="25">
        <f t="shared" si="249"/>
        <v>0.01786333199165129</v>
      </c>
      <c r="X181" s="36">
        <v>0.148</v>
      </c>
      <c r="Y181" s="36">
        <v>0.246</v>
      </c>
      <c r="Z181" s="36">
        <v>0.606</v>
      </c>
      <c r="AB181" s="29">
        <f t="shared" si="256"/>
        <v>0.009723943999042705</v>
      </c>
      <c r="AC181" s="29">
        <f t="shared" si="256"/>
        <v>0.013148805878750787</v>
      </c>
      <c r="AD181" s="29">
        <f t="shared" si="256"/>
        <v>-0.00026525959220893624</v>
      </c>
      <c r="AE181" s="30">
        <f t="shared" si="252"/>
        <v>0.022607490285584557</v>
      </c>
    </row>
    <row r="182" spans="1:31" ht="12.75">
      <c r="A182" s="1">
        <v>43616</v>
      </c>
      <c r="B182" s="2">
        <v>24.797</v>
      </c>
      <c r="C182" s="2">
        <v>32.67</v>
      </c>
      <c r="D182" s="2">
        <v>153.73</v>
      </c>
      <c r="F182" s="4">
        <f t="shared" si="257"/>
        <v>-0.048392048507176266</v>
      </c>
      <c r="G182" s="4">
        <f t="shared" si="257"/>
        <v>-0.05084253341080769</v>
      </c>
      <c r="H182" s="4">
        <f t="shared" si="257"/>
        <v>0.00195528905689879</v>
      </c>
      <c r="J182" s="5">
        <f aca="true" t="shared" si="258" ref="J182:L183">J$2*F182</f>
        <v>-0.014517614552152879</v>
      </c>
      <c r="K182" s="5">
        <f t="shared" si="258"/>
        <v>-0.015252760023242306</v>
      </c>
      <c r="L182" s="5">
        <f t="shared" si="258"/>
        <v>0.0007821156227595162</v>
      </c>
      <c r="M182" s="6">
        <f t="shared" si="248"/>
        <v>-0.028988258952635668</v>
      </c>
      <c r="O182" s="35">
        <v>0.236</v>
      </c>
      <c r="P182" s="35">
        <v>0.251</v>
      </c>
      <c r="Q182" s="35">
        <v>0.513</v>
      </c>
      <c r="R182" s="35"/>
      <c r="S182" s="24">
        <f>+O181*F182</f>
        <v>-0.003774579783559749</v>
      </c>
      <c r="T182" s="24">
        <f>+P181*G182</f>
        <v>-0.012354735618826268</v>
      </c>
      <c r="U182" s="24">
        <f>+Q181*H182</f>
        <v>0.0013276412696342787</v>
      </c>
      <c r="V182" s="25">
        <f t="shared" si="249"/>
        <v>-0.01480167413275174</v>
      </c>
      <c r="X182" s="36">
        <v>0.348</v>
      </c>
      <c r="Y182" s="36">
        <v>0.243</v>
      </c>
      <c r="Z182" s="36">
        <v>0.409</v>
      </c>
      <c r="AB182" s="29">
        <f aca="true" t="shared" si="259" ref="AB182:AD183">+X181*F182</f>
        <v>-0.007162023179062087</v>
      </c>
      <c r="AC182" s="29">
        <f t="shared" si="259"/>
        <v>-0.01250726321905869</v>
      </c>
      <c r="AD182" s="29">
        <f t="shared" si="259"/>
        <v>0.001184905168480667</v>
      </c>
      <c r="AE182" s="30">
        <f t="shared" si="252"/>
        <v>-0.01848438122964011</v>
      </c>
    </row>
    <row r="183" spans="1:31" ht="12.75">
      <c r="A183" s="1">
        <v>43646</v>
      </c>
      <c r="B183" s="2">
        <v>24.797</v>
      </c>
      <c r="C183" s="2">
        <v>32.67</v>
      </c>
      <c r="D183" s="2">
        <v>153.73</v>
      </c>
      <c r="F183" s="4">
        <f>+B183/B182-1</f>
        <v>0</v>
      </c>
      <c r="G183" s="4">
        <f>+C183/C182-1</f>
        <v>0</v>
      </c>
      <c r="H183" s="4">
        <f>+D183/D182-1</f>
        <v>0</v>
      </c>
      <c r="J183" s="5">
        <f t="shared" si="258"/>
        <v>0</v>
      </c>
      <c r="K183" s="5">
        <f t="shared" si="258"/>
        <v>0</v>
      </c>
      <c r="L183" s="5">
        <f t="shared" si="258"/>
        <v>0</v>
      </c>
      <c r="M183" s="6">
        <f>SUM(J183:L183)</f>
        <v>0</v>
      </c>
      <c r="R183" s="35"/>
      <c r="S183" s="24">
        <f>+O182*F183</f>
        <v>0</v>
      </c>
      <c r="T183" s="24">
        <f>+P182*G183</f>
        <v>0</v>
      </c>
      <c r="U183" s="24">
        <f>+Q182*H183</f>
        <v>0</v>
      </c>
      <c r="V183" s="25">
        <f>SUM(S183:U183)</f>
        <v>0</v>
      </c>
      <c r="AB183" s="29">
        <f t="shared" si="259"/>
        <v>0</v>
      </c>
      <c r="AC183" s="29">
        <f t="shared" si="259"/>
        <v>0</v>
      </c>
      <c r="AD183" s="29">
        <f t="shared" si="259"/>
        <v>0</v>
      </c>
      <c r="AE183" s="30">
        <f t="shared" si="252"/>
        <v>0</v>
      </c>
    </row>
    <row r="184" spans="18:19" ht="12.75">
      <c r="R184" s="35"/>
      <c r="S184" s="35"/>
    </row>
    <row r="185" spans="18:19" ht="12.75">
      <c r="R185" s="35"/>
      <c r="S185" s="35"/>
    </row>
    <row r="186" spans="18:19" ht="12.75">
      <c r="R186" s="35"/>
      <c r="S186" s="35"/>
    </row>
  </sheetData>
  <sheetProtection/>
  <mergeCells count="7">
    <mergeCell ref="X1:Z1"/>
    <mergeCell ref="AB1:AE1"/>
    <mergeCell ref="J1:M1"/>
    <mergeCell ref="B1:D1"/>
    <mergeCell ref="F1:H1"/>
    <mergeCell ref="O1:Q1"/>
    <mergeCell ref="S1:V1"/>
  </mergeCells>
  <conditionalFormatting sqref="O119:Q158">
    <cfRule type="expression" priority="8" dxfId="1" stopIfTrue="1">
      <formula>O120=""</formula>
    </cfRule>
  </conditionalFormatting>
  <conditionalFormatting sqref="X119:Z159">
    <cfRule type="expression" priority="9" dxfId="0" stopIfTrue="1">
      <formula>X120=""</formula>
    </cfRule>
  </conditionalFormatting>
  <conditionalFormatting sqref="O159:Q159">
    <cfRule type="expression" priority="7" dxfId="1" stopIfTrue="1">
      <formula>O160=""</formula>
    </cfRule>
  </conditionalFormatting>
  <conditionalFormatting sqref="O160:R167">
    <cfRule type="expression" priority="6" dxfId="1" stopIfTrue="1">
      <formula>O161=""</formula>
    </cfRule>
  </conditionalFormatting>
  <conditionalFormatting sqref="X160:Z169">
    <cfRule type="expression" priority="5" dxfId="0" stopIfTrue="1">
      <formula>X161=""</formula>
    </cfRule>
  </conditionalFormatting>
  <conditionalFormatting sqref="O168:Q172">
    <cfRule type="expression" priority="4" dxfId="1" stopIfTrue="1">
      <formula>O169=""</formula>
    </cfRule>
  </conditionalFormatting>
  <conditionalFormatting sqref="X170:Z177">
    <cfRule type="expression" priority="3" dxfId="0" stopIfTrue="1">
      <formula>X171=""</formula>
    </cfRule>
  </conditionalFormatting>
  <conditionalFormatting sqref="O184:S186 O173:R183">
    <cfRule type="expression" priority="2" dxfId="1" stopIfTrue="1">
      <formula>O174=""</formula>
    </cfRule>
  </conditionalFormatting>
  <conditionalFormatting sqref="X178:Z187">
    <cfRule type="expression" priority="1" dxfId="0" stopIfTrue="1">
      <formula>X179=""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pane ySplit="1" topLeftCell="A157" activePane="bottomLeft" state="frozen"/>
      <selection pane="topLeft" activeCell="A1" sqref="A1"/>
      <selection pane="bottomLeft" activeCell="A180" sqref="A180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40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4"/>
    </row>
    <row r="3" spans="1:8" ht="12.75">
      <c r="A3" s="1">
        <f>+xform!A6</f>
        <v>38260</v>
      </c>
      <c r="B3" s="10">
        <f>+xform!V6</f>
        <v>0.003493493331958423</v>
      </c>
      <c r="C3" s="10">
        <f>+xform!M6</f>
        <v>0.004789888923692564</v>
      </c>
      <c r="D3" s="9">
        <f>+D2*(1+B3)</f>
        <v>100349.34933319583</v>
      </c>
      <c r="E3" s="9">
        <f>+E2*(1+C3)</f>
        <v>100478.98889236926</v>
      </c>
      <c r="F3" s="9">
        <f>+D3-D2</f>
        <v>349.3493331958307</v>
      </c>
      <c r="G3" s="9">
        <f>+E3-E2</f>
        <v>478.98889236926334</v>
      </c>
      <c r="H3" s="4">
        <f>+(D3/D$2-1)-(E3/E$2-1)</f>
        <v>-0.001296395591734223</v>
      </c>
    </row>
    <row r="4" spans="1:8" ht="12.75">
      <c r="A4" s="1">
        <f>+xform!A7</f>
        <v>38289</v>
      </c>
      <c r="B4" s="10">
        <f>+xform!V7</f>
        <v>0.005142987433329032</v>
      </c>
      <c r="C4" s="10">
        <f>+xform!M7</f>
        <v>0.0031840519395236913</v>
      </c>
      <c r="D4" s="9">
        <f>+D3*(1+B4)</f>
        <v>100865.44477575921</v>
      </c>
      <c r="E4" s="9">
        <f>+E3*(1+C4)</f>
        <v>100798.91921183339</v>
      </c>
      <c r="F4" s="9">
        <f>+D4-D3</f>
        <v>516.0954425633827</v>
      </c>
      <c r="G4" s="9">
        <f>+E4-E3</f>
        <v>319.9303194641252</v>
      </c>
      <c r="H4" s="4">
        <f>+(D4/D$2-1)-(E4/E$2-1)</f>
        <v>0.0006652556392581221</v>
      </c>
    </row>
    <row r="5" spans="1:8" ht="12.75">
      <c r="A5" s="1">
        <f>+xform!A8</f>
        <v>38321</v>
      </c>
      <c r="B5" s="10">
        <f>+xform!V8</f>
        <v>0.011525512383764178</v>
      </c>
      <c r="C5" s="10">
        <f>+xform!M8</f>
        <v>0.008122810353398978</v>
      </c>
      <c r="D5" s="9">
        <f aca="true" t="shared" si="0" ref="D5:D68">+D4*(1+B5)</f>
        <v>102027.97070861609</v>
      </c>
      <c r="E5" s="9">
        <f aca="true" t="shared" si="1" ref="E5:E68">+E4*(1+C5)</f>
        <v>101617.6897164187</v>
      </c>
      <c r="F5" s="9">
        <f aca="true" t="shared" si="2" ref="F5:F68">+D5-D4</f>
        <v>1162.525932856879</v>
      </c>
      <c r="G5" s="9">
        <f aca="true" t="shared" si="3" ref="G5:G68">+E5-E4</f>
        <v>818.7705045853072</v>
      </c>
      <c r="H5" s="4">
        <f aca="true" t="shared" si="4" ref="H5:H68">+(D5/D$2-1)-(E5/E$2-1)</f>
        <v>0.004102809921973982</v>
      </c>
    </row>
    <row r="6" spans="1:8" ht="12.75">
      <c r="A6" s="1">
        <f>+xform!A9</f>
        <v>38351</v>
      </c>
      <c r="B6" s="10">
        <f>+xform!V9</f>
        <v>0.008743665114071533</v>
      </c>
      <c r="C6" s="10">
        <f>+xform!M9</f>
        <v>0.010901224677658727</v>
      </c>
      <c r="D6" s="9">
        <f t="shared" si="0"/>
        <v>102920.06911676053</v>
      </c>
      <c r="E6" s="9">
        <f t="shared" si="1"/>
        <v>102725.44698324199</v>
      </c>
      <c r="F6" s="9">
        <f t="shared" si="2"/>
        <v>892.098408144433</v>
      </c>
      <c r="G6" s="9">
        <f t="shared" si="3"/>
        <v>1107.7572668232897</v>
      </c>
      <c r="H6" s="4">
        <f t="shared" si="4"/>
        <v>0.0019462213351855162</v>
      </c>
    </row>
    <row r="7" spans="1:8" ht="12.75">
      <c r="A7" s="1">
        <f>+xform!A10</f>
        <v>38383</v>
      </c>
      <c r="B7" s="10">
        <f>+xform!V10</f>
        <v>0.011242772078134799</v>
      </c>
      <c r="C7" s="10">
        <f>+xform!M10</f>
        <v>0.010218122078527925</v>
      </c>
      <c r="D7" s="9">
        <f t="shared" si="0"/>
        <v>104077.17599610613</v>
      </c>
      <c r="E7" s="9">
        <f t="shared" si="1"/>
        <v>103775.10814108812</v>
      </c>
      <c r="F7" s="9">
        <f t="shared" si="2"/>
        <v>1157.106879345607</v>
      </c>
      <c r="G7" s="9">
        <f t="shared" si="3"/>
        <v>1049.6611578461307</v>
      </c>
      <c r="H7" s="4">
        <f t="shared" si="4"/>
        <v>0.003020678550180067</v>
      </c>
    </row>
    <row r="8" spans="1:8" ht="12.75">
      <c r="A8" s="1">
        <f>+xform!A11</f>
        <v>38411</v>
      </c>
      <c r="B8" s="10">
        <f>+xform!V11</f>
        <v>0.00888865735041941</v>
      </c>
      <c r="C8" s="10">
        <f>+xform!M11</f>
        <v>0.009168003585020389</v>
      </c>
      <c r="D8" s="9">
        <f t="shared" si="0"/>
        <v>105002.28235153481</v>
      </c>
      <c r="E8" s="9">
        <f t="shared" si="1"/>
        <v>104726.51870456149</v>
      </c>
      <c r="F8" s="9">
        <f t="shared" si="2"/>
        <v>925.1063554286811</v>
      </c>
      <c r="G8" s="9">
        <f t="shared" si="3"/>
        <v>951.4105634733714</v>
      </c>
      <c r="H8" s="4">
        <f t="shared" si="4"/>
        <v>0.00275763646973326</v>
      </c>
    </row>
    <row r="9" spans="1:8" ht="12.75">
      <c r="A9" s="1">
        <f>+xform!A12</f>
        <v>38442</v>
      </c>
      <c r="B9" s="10">
        <f>+xform!V12</f>
        <v>0.0025218740591311387</v>
      </c>
      <c r="C9" s="10">
        <f>+xform!M12</f>
        <v>0.0012348424238468603</v>
      </c>
      <c r="D9" s="9">
        <f t="shared" si="0"/>
        <v>105267.0848835467</v>
      </c>
      <c r="E9" s="9">
        <f t="shared" si="1"/>
        <v>104855.83945275967</v>
      </c>
      <c r="F9" s="9">
        <f t="shared" si="2"/>
        <v>264.80253201189043</v>
      </c>
      <c r="G9" s="9">
        <f t="shared" si="3"/>
        <v>129.3207481981808</v>
      </c>
      <c r="H9" s="4">
        <f t="shared" si="4"/>
        <v>0.004112454307870328</v>
      </c>
    </row>
    <row r="10" spans="1:8" ht="12.75">
      <c r="A10" s="1">
        <f>+xform!A13</f>
        <v>38471</v>
      </c>
      <c r="B10" s="10">
        <f>+xform!V13</f>
        <v>-0.0130918766021778</v>
      </c>
      <c r="C10" s="10">
        <f>+xform!M13</f>
        <v>-0.013352280973802588</v>
      </c>
      <c r="D10" s="9">
        <f t="shared" si="0"/>
        <v>103888.94119798034</v>
      </c>
      <c r="E10" s="9">
        <f t="shared" si="1"/>
        <v>103455.77482264249</v>
      </c>
      <c r="F10" s="9">
        <f t="shared" si="2"/>
        <v>-1378.1436855663633</v>
      </c>
      <c r="G10" s="9">
        <f t="shared" si="3"/>
        <v>-1400.06463011718</v>
      </c>
      <c r="H10" s="4">
        <f t="shared" si="4"/>
        <v>0.004331663753378345</v>
      </c>
    </row>
    <row r="11" spans="1:8" ht="12.75">
      <c r="A11" s="1">
        <f>+xform!A14</f>
        <v>38503</v>
      </c>
      <c r="B11" s="10">
        <f>+xform!V14</f>
        <v>0.021402057434495438</v>
      </c>
      <c r="C11" s="10">
        <f>+xform!M14</f>
        <v>0.046834809781001005</v>
      </c>
      <c r="D11" s="9">
        <f t="shared" si="0"/>
        <v>106112.37828430845</v>
      </c>
      <c r="E11" s="9">
        <f t="shared" si="1"/>
        <v>108301.10635720701</v>
      </c>
      <c r="F11" s="9">
        <f t="shared" si="2"/>
        <v>2223.4370863281074</v>
      </c>
      <c r="G11" s="9">
        <f t="shared" si="3"/>
        <v>4845.331534564524</v>
      </c>
      <c r="H11" s="4">
        <f t="shared" si="4"/>
        <v>-0.021887280728985825</v>
      </c>
    </row>
    <row r="12" spans="1:8" ht="12.75">
      <c r="A12" s="1">
        <f>+xform!A15</f>
        <v>38533</v>
      </c>
      <c r="B12" s="10">
        <f>+xform!V15</f>
        <v>0.015116187334778632</v>
      </c>
      <c r="C12" s="10">
        <f>+xform!M15</f>
        <v>0.02289365701575947</v>
      </c>
      <c r="D12" s="9">
        <f t="shared" si="0"/>
        <v>107716.39287299296</v>
      </c>
      <c r="E12" s="9">
        <f t="shared" si="1"/>
        <v>110780.5147405762</v>
      </c>
      <c r="F12" s="9">
        <f t="shared" si="2"/>
        <v>1604.014588684513</v>
      </c>
      <c r="G12" s="9">
        <f t="shared" si="3"/>
        <v>2479.408383369184</v>
      </c>
      <c r="H12" s="4">
        <f t="shared" si="4"/>
        <v>-0.03064121867583225</v>
      </c>
    </row>
    <row r="13" spans="1:8" ht="12.75">
      <c r="A13" s="1">
        <f>+xform!A16</f>
        <v>38562</v>
      </c>
      <c r="B13" s="10">
        <f>+xform!V16</f>
        <v>0.0035049377227296145</v>
      </c>
      <c r="C13" s="10">
        <f>+xform!M16</f>
        <v>0.02148245180126098</v>
      </c>
      <c r="D13" s="9">
        <f t="shared" si="0"/>
        <v>108093.93212172989</v>
      </c>
      <c r="E13" s="9">
        <f t="shared" si="1"/>
        <v>113160.35180900952</v>
      </c>
      <c r="F13" s="9">
        <f t="shared" si="2"/>
        <v>377.5392487369245</v>
      </c>
      <c r="G13" s="9">
        <f t="shared" si="3"/>
        <v>2379.8370684333204</v>
      </c>
      <c r="H13" s="4">
        <f t="shared" si="4"/>
        <v>-0.05066419687279633</v>
      </c>
    </row>
    <row r="14" spans="1:8" ht="12.75">
      <c r="A14" s="1">
        <f>+xform!A17</f>
        <v>38595</v>
      </c>
      <c r="B14" s="10">
        <f>+xform!V17</f>
        <v>-0.012713121695525987</v>
      </c>
      <c r="C14" s="10">
        <f>+xform!M17</f>
        <v>-0.014643123116613976</v>
      </c>
      <c r="D14" s="9">
        <f t="shared" si="0"/>
        <v>106719.7208081184</v>
      </c>
      <c r="E14" s="9">
        <f t="shared" si="1"/>
        <v>111503.33084555084</v>
      </c>
      <c r="F14" s="9">
        <f t="shared" si="2"/>
        <v>-1374.2113136114785</v>
      </c>
      <c r="G14" s="9">
        <f t="shared" si="3"/>
        <v>-1657.020963458679</v>
      </c>
      <c r="H14" s="4">
        <f t="shared" si="4"/>
        <v>-0.0478361003743244</v>
      </c>
    </row>
    <row r="15" spans="1:8" ht="12.75">
      <c r="A15" s="1">
        <f>+xform!A18</f>
        <v>38625</v>
      </c>
      <c r="B15" s="10">
        <f>+xform!V18</f>
        <v>0.020832746150030355</v>
      </c>
      <c r="C15" s="10">
        <f>+xform!M18</f>
        <v>0.02377430454067302</v>
      </c>
      <c r="D15" s="9">
        <f t="shared" si="0"/>
        <v>108942.98566091605</v>
      </c>
      <c r="E15" s="9">
        <f t="shared" si="1"/>
        <v>114154.24499037239</v>
      </c>
      <c r="F15" s="9">
        <f t="shared" si="2"/>
        <v>2223.2648527976417</v>
      </c>
      <c r="G15" s="9">
        <f t="shared" si="3"/>
        <v>2650.9141448215523</v>
      </c>
      <c r="H15" s="4">
        <f t="shared" si="4"/>
        <v>-0.052112593294563414</v>
      </c>
    </row>
    <row r="16" spans="1:8" ht="12.75">
      <c r="A16" s="1">
        <f>+xform!A19</f>
        <v>38656</v>
      </c>
      <c r="B16" s="10">
        <f>+xform!V19</f>
        <v>-0.014587394157479103</v>
      </c>
      <c r="C16" s="10">
        <f>+xform!M19</f>
        <v>-0.021648832835378273</v>
      </c>
      <c r="D16" s="9">
        <f t="shared" si="0"/>
        <v>107353.79138838768</v>
      </c>
      <c r="E16" s="9">
        <f t="shared" si="1"/>
        <v>111682.938823127</v>
      </c>
      <c r="F16" s="9">
        <f t="shared" si="2"/>
        <v>-1589.1942725283734</v>
      </c>
      <c r="G16" s="9">
        <f t="shared" si="3"/>
        <v>-2471.3061672453914</v>
      </c>
      <c r="H16" s="4">
        <f t="shared" si="4"/>
        <v>-0.04329147434739333</v>
      </c>
    </row>
    <row r="17" spans="1:8" ht="12.75">
      <c r="A17" s="1">
        <f>+xform!A20</f>
        <v>38686</v>
      </c>
      <c r="B17" s="10">
        <f>+xform!V20</f>
        <v>0.025091440372868597</v>
      </c>
      <c r="C17" s="10">
        <f>+xform!M20</f>
        <v>0.02978546870064189</v>
      </c>
      <c r="D17" s="9">
        <f t="shared" si="0"/>
        <v>110047.45264381077</v>
      </c>
      <c r="E17" s="9">
        <f t="shared" si="1"/>
        <v>115009.46750183894</v>
      </c>
      <c r="F17" s="9">
        <f t="shared" si="2"/>
        <v>2693.661255423096</v>
      </c>
      <c r="G17" s="9">
        <f t="shared" si="3"/>
        <v>3326.5286787119403</v>
      </c>
      <c r="H17" s="4">
        <f t="shared" si="4"/>
        <v>-0.04962014858028163</v>
      </c>
    </row>
    <row r="18" spans="1:8" ht="12.75">
      <c r="A18" s="1">
        <f>+xform!A21</f>
        <v>38716</v>
      </c>
      <c r="B18" s="10">
        <f>+xform!V21</f>
        <v>0.011851539616745656</v>
      </c>
      <c r="C18" s="10">
        <f>+xform!M21</f>
        <v>0.008195904360735006</v>
      </c>
      <c r="D18" s="9">
        <f t="shared" si="0"/>
        <v>111351.68438854083</v>
      </c>
      <c r="E18" s="9">
        <f t="shared" si="1"/>
        <v>115952.07409806307</v>
      </c>
      <c r="F18" s="9">
        <f t="shared" si="2"/>
        <v>1304.2317447300593</v>
      </c>
      <c r="G18" s="9">
        <f t="shared" si="3"/>
        <v>942.6065962241264</v>
      </c>
      <c r="H18" s="4">
        <f t="shared" si="4"/>
        <v>-0.046003897095222346</v>
      </c>
    </row>
    <row r="19" spans="1:8" ht="12.75">
      <c r="A19" s="1">
        <f>+xform!A22</f>
        <v>38748</v>
      </c>
      <c r="B19" s="10">
        <f>+xform!V22</f>
        <v>-0.0008565738701976934</v>
      </c>
      <c r="C19" s="10">
        <f>+xform!M22</f>
        <v>0.00794324038469345</v>
      </c>
      <c r="D19" s="9">
        <f t="shared" si="0"/>
        <v>111256.30344529111</v>
      </c>
      <c r="E19" s="9">
        <f t="shared" si="1"/>
        <v>116873.10929572777</v>
      </c>
      <c r="F19" s="9">
        <f t="shared" si="2"/>
        <v>-95.3809432497219</v>
      </c>
      <c r="G19" s="9">
        <f t="shared" si="3"/>
        <v>921.0351976647071</v>
      </c>
      <c r="H19" s="4">
        <f t="shared" si="4"/>
        <v>-0.05616805850436646</v>
      </c>
    </row>
    <row r="20" spans="1:8" ht="12.75">
      <c r="A20" s="1">
        <f>+xform!A23</f>
        <v>38776</v>
      </c>
      <c r="B20" s="10">
        <f>+xform!V23</f>
        <v>0.0142166503093904</v>
      </c>
      <c r="C20" s="10">
        <f>+xform!M23</f>
        <v>0.013340120283761856</v>
      </c>
      <c r="D20" s="9">
        <f t="shared" si="0"/>
        <v>112837.99540608823</v>
      </c>
      <c r="E20" s="9">
        <f t="shared" si="1"/>
        <v>118432.21063167001</v>
      </c>
      <c r="F20" s="9">
        <f t="shared" si="2"/>
        <v>1581.6919607971213</v>
      </c>
      <c r="G20" s="9">
        <f t="shared" si="3"/>
        <v>1559.101335942236</v>
      </c>
      <c r="H20" s="4">
        <f t="shared" si="4"/>
        <v>-0.05594215225581767</v>
      </c>
    </row>
    <row r="21" spans="1:8" ht="12.75">
      <c r="A21" s="1">
        <f>+xform!A24</f>
        <v>38807</v>
      </c>
      <c r="B21" s="10">
        <f>+xform!V24</f>
        <v>-0.0028786131458786775</v>
      </c>
      <c r="C21" s="10">
        <f>+xform!M24</f>
        <v>0.0038999474710146084</v>
      </c>
      <c r="D21" s="9">
        <f t="shared" si="0"/>
        <v>112513.17846915766</v>
      </c>
      <c r="E21" s="9">
        <f t="shared" si="1"/>
        <v>118894.09003200966</v>
      </c>
      <c r="F21" s="9">
        <f t="shared" si="2"/>
        <v>-324.8169369305688</v>
      </c>
      <c r="G21" s="9">
        <f t="shared" si="3"/>
        <v>461.87940033964696</v>
      </c>
      <c r="H21" s="4">
        <f t="shared" si="4"/>
        <v>-0.06380911562851987</v>
      </c>
    </row>
    <row r="22" spans="1:8" ht="12.75">
      <c r="A22" s="1">
        <f>+xform!A25</f>
        <v>38835</v>
      </c>
      <c r="B22" s="10">
        <f>+xform!V25</f>
        <v>-0.014516758520063375</v>
      </c>
      <c r="C22" s="10">
        <f>+xform!M25</f>
        <v>-0.010305328626008725</v>
      </c>
      <c r="D22" s="9">
        <f t="shared" si="0"/>
        <v>110879.8518269961</v>
      </c>
      <c r="E22" s="9">
        <f t="shared" si="1"/>
        <v>117668.84736253953</v>
      </c>
      <c r="F22" s="9">
        <f t="shared" si="2"/>
        <v>-1633.3266421615554</v>
      </c>
      <c r="G22" s="9">
        <f t="shared" si="3"/>
        <v>-1225.242669470128</v>
      </c>
      <c r="H22" s="4">
        <f t="shared" si="4"/>
        <v>-0.06788995535543418</v>
      </c>
    </row>
    <row r="23" spans="1:8" ht="12.75">
      <c r="A23" s="1">
        <f>+xform!A26</f>
        <v>38868</v>
      </c>
      <c r="B23" s="10">
        <f>+xform!V26</f>
        <v>-0.030513650249574538</v>
      </c>
      <c r="C23" s="10">
        <f>+xform!M26</f>
        <v>-0.025826063878803807</v>
      </c>
      <c r="D23" s="9">
        <f t="shared" si="0"/>
        <v>107496.50280862249</v>
      </c>
      <c r="E23" s="9">
        <f t="shared" si="1"/>
        <v>114629.92419400936</v>
      </c>
      <c r="F23" s="9">
        <f t="shared" si="2"/>
        <v>-3383.349018373614</v>
      </c>
      <c r="G23" s="9">
        <f t="shared" si="3"/>
        <v>-3038.923168530164</v>
      </c>
      <c r="H23" s="4">
        <f t="shared" si="4"/>
        <v>-0.07133421385386884</v>
      </c>
    </row>
    <row r="24" spans="1:8" ht="12.75">
      <c r="A24" s="1">
        <f>+xform!A27</f>
        <v>38898</v>
      </c>
      <c r="B24" s="10">
        <f>+xform!V27</f>
        <v>-0.0005559978740367465</v>
      </c>
      <c r="C24" s="10">
        <f>+xform!M27</f>
        <v>0.0039105113754923865</v>
      </c>
      <c r="D24" s="9">
        <f t="shared" si="0"/>
        <v>107436.73498159452</v>
      </c>
      <c r="E24" s="9">
        <f t="shared" si="1"/>
        <v>115078.18581654188</v>
      </c>
      <c r="F24" s="9">
        <f t="shared" si="2"/>
        <v>-59.76782702797209</v>
      </c>
      <c r="G24" s="9">
        <f t="shared" si="3"/>
        <v>448.26162253251823</v>
      </c>
      <c r="H24" s="4">
        <f t="shared" si="4"/>
        <v>-0.07641450834947361</v>
      </c>
    </row>
    <row r="25" spans="1:8" ht="12.75">
      <c r="A25" s="1">
        <f>+xform!A28</f>
        <v>38929</v>
      </c>
      <c r="B25" s="10">
        <f>+xform!V28</f>
        <v>0.006353999180981481</v>
      </c>
      <c r="C25" s="10">
        <f>+xform!M28</f>
        <v>0.008451422261683694</v>
      </c>
      <c r="D25" s="9">
        <f t="shared" si="0"/>
        <v>108119.3879076749</v>
      </c>
      <c r="E25" s="9">
        <f t="shared" si="1"/>
        <v>116050.76015798596</v>
      </c>
      <c r="F25" s="9">
        <f t="shared" si="2"/>
        <v>682.65292608038</v>
      </c>
      <c r="G25" s="9">
        <f t="shared" si="3"/>
        <v>972.5743414440803</v>
      </c>
      <c r="H25" s="4">
        <f t="shared" si="4"/>
        <v>-0.07931372250311064</v>
      </c>
    </row>
    <row r="26" spans="1:8" ht="12.75">
      <c r="A26" s="1">
        <f>+xform!A29</f>
        <v>38960</v>
      </c>
      <c r="B26" s="10">
        <f>+xform!V29</f>
        <v>0.013896518789311252</v>
      </c>
      <c r="C26" s="10">
        <f>+xform!M29</f>
        <v>0.01678726488968494</v>
      </c>
      <c r="D26" s="9">
        <f t="shared" si="0"/>
        <v>109621.87101322273</v>
      </c>
      <c r="E26" s="9">
        <f t="shared" si="1"/>
        <v>117998.93500940737</v>
      </c>
      <c r="F26" s="9">
        <f t="shared" si="2"/>
        <v>1502.483105547828</v>
      </c>
      <c r="G26" s="9">
        <f t="shared" si="3"/>
        <v>1948.1748514214123</v>
      </c>
      <c r="H26" s="4">
        <f t="shared" si="4"/>
        <v>-0.0837706399618463</v>
      </c>
    </row>
    <row r="27" spans="1:8" ht="12.75">
      <c r="A27" s="1">
        <f>+xform!A30</f>
        <v>38989</v>
      </c>
      <c r="B27" s="10">
        <f>+xform!V30</f>
        <v>0.02242969679156764</v>
      </c>
      <c r="C27" s="10">
        <f>+xform!M30</f>
        <v>0.017700943574261885</v>
      </c>
      <c r="D27" s="9">
        <f t="shared" si="0"/>
        <v>112080.65634177365</v>
      </c>
      <c r="E27" s="9">
        <f t="shared" si="1"/>
        <v>120087.62749983188</v>
      </c>
      <c r="F27" s="9">
        <f t="shared" si="2"/>
        <v>2458.785328550919</v>
      </c>
      <c r="G27" s="9">
        <f t="shared" si="3"/>
        <v>2088.6924904245097</v>
      </c>
      <c r="H27" s="4">
        <f t="shared" si="4"/>
        <v>-0.0800697115805824</v>
      </c>
    </row>
    <row r="28" spans="1:8" ht="12.75">
      <c r="A28" s="1">
        <f>+xform!A31</f>
        <v>39021</v>
      </c>
      <c r="B28" s="10">
        <f>+xform!V31</f>
        <v>0.004487842914977463</v>
      </c>
      <c r="C28" s="10">
        <f>+xform!M31</f>
        <v>0.008487650433335305</v>
      </c>
      <c r="D28" s="9">
        <f t="shared" si="0"/>
        <v>112583.65672124311</v>
      </c>
      <c r="E28" s="9">
        <f t="shared" si="1"/>
        <v>121106.88930341904</v>
      </c>
      <c r="F28" s="9">
        <f t="shared" si="2"/>
        <v>503.00037946946395</v>
      </c>
      <c r="G28" s="9">
        <f t="shared" si="3"/>
        <v>1019.2618035871565</v>
      </c>
      <c r="H28" s="4">
        <f t="shared" si="4"/>
        <v>-0.08523232582175932</v>
      </c>
    </row>
    <row r="29" spans="1:8" ht="12.75">
      <c r="A29" s="1">
        <f>+xform!A32</f>
        <v>39051</v>
      </c>
      <c r="B29" s="10">
        <f>+xform!V32</f>
        <v>-0.0011710591507032848</v>
      </c>
      <c r="C29" s="10">
        <f>+xform!M32</f>
        <v>-0.007143100285471726</v>
      </c>
      <c r="D29" s="9">
        <f t="shared" si="0"/>
        <v>112451.81459982006</v>
      </c>
      <c r="E29" s="9">
        <f t="shared" si="1"/>
        <v>120241.8106478632</v>
      </c>
      <c r="F29" s="9">
        <f t="shared" si="2"/>
        <v>-131.8421214230475</v>
      </c>
      <c r="G29" s="9">
        <f t="shared" si="3"/>
        <v>-865.0786555558443</v>
      </c>
      <c r="H29" s="4">
        <f t="shared" si="4"/>
        <v>-0.07789996048043135</v>
      </c>
    </row>
    <row r="30" spans="1:8" ht="12.75">
      <c r="A30" s="1">
        <f>+xform!A33</f>
        <v>39080</v>
      </c>
      <c r="B30" s="10">
        <f>+xform!V33</f>
        <v>0.017891759436137383</v>
      </c>
      <c r="C30" s="10">
        <f>+xform!M33</f>
        <v>0.01657180300068408</v>
      </c>
      <c r="D30" s="9">
        <f t="shared" si="0"/>
        <v>114463.77541479717</v>
      </c>
      <c r="E30" s="9">
        <f t="shared" si="1"/>
        <v>122234.43424636514</v>
      </c>
      <c r="F30" s="9">
        <f t="shared" si="2"/>
        <v>2011.9608149771084</v>
      </c>
      <c r="G30" s="9">
        <f t="shared" si="3"/>
        <v>1992.6235985019448</v>
      </c>
      <c r="H30" s="4">
        <f t="shared" si="4"/>
        <v>-0.07770658831567956</v>
      </c>
    </row>
    <row r="31" spans="1:8" ht="12.75">
      <c r="A31" s="1">
        <f>+xform!A34</f>
        <v>39113</v>
      </c>
      <c r="B31" s="10">
        <f>+xform!V34</f>
        <v>0.008465136700719205</v>
      </c>
      <c r="C31" s="10">
        <f>+xform!M34</f>
        <v>0.00889581273707609</v>
      </c>
      <c r="D31" s="9">
        <f t="shared" si="0"/>
        <v>115432.72692096385</v>
      </c>
      <c r="E31" s="9">
        <f t="shared" si="1"/>
        <v>123321.80888344326</v>
      </c>
      <c r="F31" s="9">
        <f t="shared" si="2"/>
        <v>968.9515061666752</v>
      </c>
      <c r="G31" s="9">
        <f t="shared" si="3"/>
        <v>1087.3746370781155</v>
      </c>
      <c r="H31" s="4">
        <f t="shared" si="4"/>
        <v>-0.07889081962479416</v>
      </c>
    </row>
    <row r="32" spans="1:8" ht="12.75">
      <c r="A32" s="1">
        <f>+xform!A35</f>
        <v>39141</v>
      </c>
      <c r="B32" s="10">
        <f>+xform!V35</f>
        <v>-0.009510246670667468</v>
      </c>
      <c r="C32" s="10">
        <f>+xform!M35</f>
        <v>-0.010559837386743244</v>
      </c>
      <c r="D32" s="9">
        <f t="shared" si="0"/>
        <v>114334.93321407768</v>
      </c>
      <c r="E32" s="9">
        <f t="shared" si="1"/>
        <v>122019.55063539506</v>
      </c>
      <c r="F32" s="9">
        <f t="shared" si="2"/>
        <v>-1097.7937068861647</v>
      </c>
      <c r="G32" s="9">
        <f t="shared" si="3"/>
        <v>-1302.2582480481942</v>
      </c>
      <c r="H32" s="4">
        <f t="shared" si="4"/>
        <v>-0.07684617421317386</v>
      </c>
    </row>
    <row r="33" spans="1:8" ht="12.75">
      <c r="A33" s="1">
        <f>+xform!A36</f>
        <v>39171</v>
      </c>
      <c r="B33" s="10">
        <f>+xform!V36</f>
        <v>0.003171073469773542</v>
      </c>
      <c r="C33" s="10">
        <f>+xform!M36</f>
        <v>0.005778539184374931</v>
      </c>
      <c r="D33" s="9">
        <f t="shared" si="0"/>
        <v>114697.49768746119</v>
      </c>
      <c r="E33" s="9">
        <f t="shared" si="1"/>
        <v>122724.64539000152</v>
      </c>
      <c r="F33" s="9">
        <f t="shared" si="2"/>
        <v>362.564473383507</v>
      </c>
      <c r="G33" s="9">
        <f t="shared" si="3"/>
        <v>705.0947546064563</v>
      </c>
      <c r="H33" s="4">
        <f t="shared" si="4"/>
        <v>-0.08027147702540338</v>
      </c>
    </row>
    <row r="34" spans="1:8" ht="12.75">
      <c r="A34" s="1">
        <f>+xform!A37</f>
        <v>39202</v>
      </c>
      <c r="B34" s="10">
        <f>+xform!V37</f>
        <v>0.009729885957351749</v>
      </c>
      <c r="C34" s="10">
        <f>+xform!M37</f>
        <v>0.024057491241657104</v>
      </c>
      <c r="D34" s="9">
        <f t="shared" si="0"/>
        <v>115813.4912595538</v>
      </c>
      <c r="E34" s="9">
        <f t="shared" si="1"/>
        <v>125677.09247160696</v>
      </c>
      <c r="F34" s="9">
        <f t="shared" si="2"/>
        <v>1115.993572092615</v>
      </c>
      <c r="G34" s="9">
        <f t="shared" si="3"/>
        <v>2952.447081605438</v>
      </c>
      <c r="H34" s="4">
        <f t="shared" si="4"/>
        <v>-0.09863601212053164</v>
      </c>
    </row>
    <row r="35" spans="1:8" ht="12.75">
      <c r="A35" s="1">
        <f>+xform!A38</f>
        <v>39233</v>
      </c>
      <c r="B35" s="10">
        <f>+xform!V38</f>
        <v>0.015574102589741007</v>
      </c>
      <c r="C35" s="10">
        <f>+xform!M38</f>
        <v>0.020495125047711716</v>
      </c>
      <c r="D35" s="9">
        <f t="shared" si="0"/>
        <v>117617.18245370616</v>
      </c>
      <c r="E35" s="9">
        <f t="shared" si="1"/>
        <v>128252.86019744536</v>
      </c>
      <c r="F35" s="9">
        <f t="shared" si="2"/>
        <v>1803.6911941523576</v>
      </c>
      <c r="G35" s="9">
        <f t="shared" si="3"/>
        <v>2575.7677258384065</v>
      </c>
      <c r="H35" s="4">
        <f t="shared" si="4"/>
        <v>-0.10635677743739214</v>
      </c>
    </row>
    <row r="36" spans="1:8" ht="12.75">
      <c r="A36" s="1">
        <f>+xform!A39</f>
        <v>39262</v>
      </c>
      <c r="B36" s="10">
        <f>+xform!V39</f>
        <v>-0.00360375872003847</v>
      </c>
      <c r="C36" s="10">
        <f>+xform!M39</f>
        <v>-0.005991925458164771</v>
      </c>
      <c r="D36" s="9">
        <f t="shared" si="0"/>
        <v>117193.31850681225</v>
      </c>
      <c r="E36" s="9">
        <f t="shared" si="1"/>
        <v>127484.37861934585</v>
      </c>
      <c r="F36" s="9">
        <f t="shared" si="2"/>
        <v>-423.86394689390727</v>
      </c>
      <c r="G36" s="9">
        <f t="shared" si="3"/>
        <v>-768.4815780995123</v>
      </c>
      <c r="H36" s="4">
        <f t="shared" si="4"/>
        <v>-0.10291060112533601</v>
      </c>
    </row>
    <row r="37" spans="1:8" ht="12.75">
      <c r="A37" s="1">
        <f>+xform!A40</f>
        <v>39294</v>
      </c>
      <c r="B37" s="10">
        <f>+xform!V40</f>
        <v>-0.021892676475886427</v>
      </c>
      <c r="C37" s="10">
        <f>+xform!M40</f>
        <v>-0.01852754998872097</v>
      </c>
      <c r="D37" s="9">
        <f t="shared" si="0"/>
        <v>114627.6430996071</v>
      </c>
      <c r="E37" s="9">
        <f t="shared" si="1"/>
        <v>125122.40542169489</v>
      </c>
      <c r="F37" s="9">
        <f t="shared" si="2"/>
        <v>-2565.6754072051554</v>
      </c>
      <c r="G37" s="9">
        <f t="shared" si="3"/>
        <v>-2361.9731976509647</v>
      </c>
      <c r="H37" s="4">
        <f t="shared" si="4"/>
        <v>-0.10494762322087792</v>
      </c>
    </row>
    <row r="38" spans="1:8" ht="12.75">
      <c r="A38" s="1">
        <f>+xform!A41</f>
        <v>39325</v>
      </c>
      <c r="B38" s="10">
        <f>+xform!V41</f>
        <v>0.006998906601428427</v>
      </c>
      <c r="C38" s="10">
        <f>+xform!M41</f>
        <v>0.0018393585200815023</v>
      </c>
      <c r="D38" s="9">
        <f t="shared" si="0"/>
        <v>115429.91126760312</v>
      </c>
      <c r="E38" s="9">
        <f t="shared" si="1"/>
        <v>125352.55038416038</v>
      </c>
      <c r="F38" s="9">
        <f t="shared" si="2"/>
        <v>802.2681679960224</v>
      </c>
      <c r="G38" s="9">
        <f t="shared" si="3"/>
        <v>230.14496246549243</v>
      </c>
      <c r="H38" s="4">
        <f t="shared" si="4"/>
        <v>-0.09922639116557264</v>
      </c>
    </row>
    <row r="39" spans="1:8" ht="12.75">
      <c r="A39" s="1">
        <f>+xform!A42</f>
        <v>39353</v>
      </c>
      <c r="B39" s="10">
        <f>+xform!V42</f>
        <v>0.001565645514223171</v>
      </c>
      <c r="C39" s="10">
        <f>+xform!M42</f>
        <v>0.007327660043525341</v>
      </c>
      <c r="D39" s="9">
        <f t="shared" si="0"/>
        <v>115610.63359038642</v>
      </c>
      <c r="E39" s="9">
        <f t="shared" si="1"/>
        <v>126271.09125896437</v>
      </c>
      <c r="F39" s="9">
        <f t="shared" si="2"/>
        <v>180.72232278330193</v>
      </c>
      <c r="G39" s="9">
        <f t="shared" si="3"/>
        <v>918.5408748039918</v>
      </c>
      <c r="H39" s="4">
        <f t="shared" si="4"/>
        <v>-0.1066045766857795</v>
      </c>
    </row>
    <row r="40" spans="1:8" ht="12.75">
      <c r="A40" s="1">
        <f>+xform!A43</f>
        <v>39386</v>
      </c>
      <c r="B40" s="10">
        <f>+xform!V43</f>
        <v>-8.069756211251432E-05</v>
      </c>
      <c r="C40" s="10">
        <f>+xform!M43</f>
        <v>-0.000911581804491057</v>
      </c>
      <c r="D40" s="9">
        <f t="shared" si="0"/>
        <v>115601.3040941014</v>
      </c>
      <c r="E40" s="9">
        <f t="shared" si="1"/>
        <v>126155.98482973948</v>
      </c>
      <c r="F40" s="9">
        <f t="shared" si="2"/>
        <v>-9.329496285019559</v>
      </c>
      <c r="G40" s="9">
        <f t="shared" si="3"/>
        <v>-115.10642922489205</v>
      </c>
      <c r="H40" s="4">
        <f t="shared" si="4"/>
        <v>-0.10554680735638078</v>
      </c>
    </row>
    <row r="41" spans="1:8" ht="12.75">
      <c r="A41" s="1">
        <f>+xform!A44</f>
        <v>39416</v>
      </c>
      <c r="B41" s="10">
        <f>+xform!V44</f>
        <v>-0.007444785213306955</v>
      </c>
      <c r="C41" s="10">
        <f>+xform!M44</f>
        <v>-0.020467817718444203</v>
      </c>
      <c r="D41" s="9">
        <f t="shared" si="0"/>
        <v>114740.67721474264</v>
      </c>
      <c r="E41" s="9">
        <f t="shared" si="1"/>
        <v>123573.84712815356</v>
      </c>
      <c r="F41" s="9">
        <f t="shared" si="2"/>
        <v>-860.626879358766</v>
      </c>
      <c r="G41" s="9">
        <f t="shared" si="3"/>
        <v>-2582.137701585918</v>
      </c>
      <c r="H41" s="4">
        <f t="shared" si="4"/>
        <v>-0.08833169913410921</v>
      </c>
    </row>
    <row r="42" spans="1:8" ht="12.75">
      <c r="A42" s="1">
        <f>+xform!A45</f>
        <v>39444</v>
      </c>
      <c r="B42" s="10">
        <f>+xform!V45</f>
        <v>-0.0009400172992244204</v>
      </c>
      <c r="C42" s="10">
        <f>+xform!M45</f>
        <v>0.0017852709433944455</v>
      </c>
      <c r="D42" s="9">
        <f t="shared" si="0"/>
        <v>114632.81899323605</v>
      </c>
      <c r="E42" s="9">
        <f t="shared" si="1"/>
        <v>123794.45992679494</v>
      </c>
      <c r="F42" s="9">
        <f t="shared" si="2"/>
        <v>-107.8582215065835</v>
      </c>
      <c r="G42" s="9">
        <f t="shared" si="3"/>
        <v>220.6127986413776</v>
      </c>
      <c r="H42" s="4">
        <f t="shared" si="4"/>
        <v>-0.0916164093355889</v>
      </c>
    </row>
    <row r="43" spans="1:8" ht="12.75">
      <c r="A43" s="1">
        <f>+xform!A46</f>
        <v>39477</v>
      </c>
      <c r="B43" s="10">
        <f>+xform!V46</f>
        <v>-0.03405894300837946</v>
      </c>
      <c r="C43" s="10">
        <f>+xform!M46</f>
        <v>-0.05999517520355332</v>
      </c>
      <c r="D43" s="9">
        <f t="shared" si="0"/>
        <v>110728.54634425555</v>
      </c>
      <c r="E43" s="9">
        <f t="shared" si="1"/>
        <v>116367.38961425761</v>
      </c>
      <c r="F43" s="9">
        <f t="shared" si="2"/>
        <v>-3904.2726489805063</v>
      </c>
      <c r="G43" s="9">
        <f t="shared" si="3"/>
        <v>-7427.070312537326</v>
      </c>
      <c r="H43" s="4">
        <f t="shared" si="4"/>
        <v>-0.056388432700020585</v>
      </c>
    </row>
    <row r="44" spans="1:8" ht="12.75">
      <c r="A44" s="1">
        <f>+xform!A47</f>
        <v>39507</v>
      </c>
      <c r="B44" s="10">
        <f>+xform!V47</f>
        <v>0.013250883392226243</v>
      </c>
      <c r="C44" s="10">
        <f>+xform!M47</f>
        <v>-0.012360975740731216</v>
      </c>
      <c r="D44" s="9">
        <f t="shared" si="0"/>
        <v>112195.797400054</v>
      </c>
      <c r="E44" s="9">
        <f t="shared" si="1"/>
        <v>114928.97513422355</v>
      </c>
      <c r="F44" s="9">
        <f t="shared" si="2"/>
        <v>1467.2510557984497</v>
      </c>
      <c r="G44" s="9">
        <f t="shared" si="3"/>
        <v>-1438.4144800340582</v>
      </c>
      <c r="H44" s="4">
        <f t="shared" si="4"/>
        <v>-0.027331777341695673</v>
      </c>
    </row>
    <row r="45" spans="1:8" ht="12.75">
      <c r="A45" s="1">
        <f>+xform!A48</f>
        <v>39538</v>
      </c>
      <c r="B45" s="10">
        <f>+xform!V48</f>
        <v>-0.013167073459388457</v>
      </c>
      <c r="C45" s="10">
        <f>+xform!M48</f>
        <v>-0.028586505287266868</v>
      </c>
      <c r="D45" s="9">
        <f t="shared" si="0"/>
        <v>110718.50709385282</v>
      </c>
      <c r="E45" s="9">
        <f t="shared" si="1"/>
        <v>111643.5573788889</v>
      </c>
      <c r="F45" s="9">
        <f t="shared" si="2"/>
        <v>-1477.2903062011756</v>
      </c>
      <c r="G45" s="9">
        <f t="shared" si="3"/>
        <v>-3285.4177553346526</v>
      </c>
      <c r="H45" s="4">
        <f t="shared" si="4"/>
        <v>-0.009250502850360665</v>
      </c>
    </row>
    <row r="46" spans="1:8" ht="12.75">
      <c r="A46" s="1">
        <f>+xform!A49</f>
        <v>39568</v>
      </c>
      <c r="B46" s="10">
        <f>+xform!V49</f>
        <v>0.0060311748715724854</v>
      </c>
      <c r="C46" s="10">
        <f>+xform!M49</f>
        <v>0.042198897483863004</v>
      </c>
      <c r="D46" s="9">
        <f t="shared" si="0"/>
        <v>111386.26977165528</v>
      </c>
      <c r="E46" s="9">
        <f t="shared" si="1"/>
        <v>116354.7924114544</v>
      </c>
      <c r="F46" s="9">
        <f t="shared" si="2"/>
        <v>667.7626778024569</v>
      </c>
      <c r="G46" s="9">
        <f t="shared" si="3"/>
        <v>4711.235032565499</v>
      </c>
      <c r="H46" s="4">
        <f t="shared" si="4"/>
        <v>-0.04968522639799122</v>
      </c>
    </row>
    <row r="47" spans="1:8" ht="12.75">
      <c r="A47" s="1">
        <f>+xform!A50</f>
        <v>39598</v>
      </c>
      <c r="B47" s="10">
        <f>+xform!V50</f>
        <v>-0.00937519745547975</v>
      </c>
      <c r="C47" s="10">
        <f>+xform!M50</f>
        <v>-0.0039294085533381875</v>
      </c>
      <c r="D47" s="9">
        <f t="shared" si="0"/>
        <v>110342.00149871668</v>
      </c>
      <c r="E47" s="9">
        <f t="shared" si="1"/>
        <v>115897.58689493094</v>
      </c>
      <c r="F47" s="9">
        <f t="shared" si="2"/>
        <v>-1044.2682729385997</v>
      </c>
      <c r="G47" s="9">
        <f t="shared" si="3"/>
        <v>-457.2055165234633</v>
      </c>
      <c r="H47" s="4">
        <f t="shared" si="4"/>
        <v>-0.055555853962142576</v>
      </c>
    </row>
    <row r="48" spans="1:8" ht="12.75">
      <c r="A48" s="1">
        <f>+xform!A51</f>
        <v>39629</v>
      </c>
      <c r="B48" s="10">
        <f>+xform!V51</f>
        <v>-0.03174035616579473</v>
      </c>
      <c r="C48" s="10">
        <f>+xform!M51</f>
        <v>-0.06239379979407901</v>
      </c>
      <c r="D48" s="9">
        <f t="shared" si="0"/>
        <v>106839.70707110075</v>
      </c>
      <c r="E48" s="9">
        <f t="shared" si="1"/>
        <v>108666.29606159174</v>
      </c>
      <c r="F48" s="9">
        <f t="shared" si="2"/>
        <v>-3502.294427615925</v>
      </c>
      <c r="G48" s="9">
        <f t="shared" si="3"/>
        <v>-7231.290833339197</v>
      </c>
      <c r="H48" s="4">
        <f t="shared" si="4"/>
        <v>-0.01826588990490996</v>
      </c>
    </row>
    <row r="49" spans="1:8" ht="12.75">
      <c r="A49" s="1">
        <f>+xform!A52</f>
        <v>39660</v>
      </c>
      <c r="B49" s="10">
        <f>+xform!V52</f>
        <v>0.01569547176619146</v>
      </c>
      <c r="C49" s="10">
        <f>+xform!M52</f>
        <v>0.010128572349008103</v>
      </c>
      <c r="D49" s="9">
        <f t="shared" si="0"/>
        <v>108516.60667694338</v>
      </c>
      <c r="E49" s="9">
        <f t="shared" si="1"/>
        <v>109766.9305031503</v>
      </c>
      <c r="F49" s="9">
        <f t="shared" si="2"/>
        <v>1676.8996058426274</v>
      </c>
      <c r="G49" s="9">
        <f t="shared" si="3"/>
        <v>1100.6344415585627</v>
      </c>
      <c r="H49" s="4">
        <f t="shared" si="4"/>
        <v>-0.012503238262069116</v>
      </c>
    </row>
    <row r="50" spans="1:8" ht="12.75">
      <c r="A50" s="1">
        <f>+xform!A53</f>
        <v>39689</v>
      </c>
      <c r="B50" s="10">
        <f>+xform!V53</f>
        <v>0.008358228875919914</v>
      </c>
      <c r="C50" s="10">
        <f>+xform!M53</f>
        <v>0.022612793577373468</v>
      </c>
      <c r="D50" s="9">
        <f t="shared" si="0"/>
        <v>109423.61331238745</v>
      </c>
      <c r="E50" s="9">
        <f t="shared" si="1"/>
        <v>112249.06744423993</v>
      </c>
      <c r="F50" s="9">
        <f t="shared" si="2"/>
        <v>907.0066354440642</v>
      </c>
      <c r="G50" s="9">
        <f t="shared" si="3"/>
        <v>2482.1369410896295</v>
      </c>
      <c r="H50" s="4">
        <f t="shared" si="4"/>
        <v>-0.028254541318524895</v>
      </c>
    </row>
    <row r="51" spans="1:8" ht="12.75">
      <c r="A51" s="1">
        <f>+xform!A54</f>
        <v>39721</v>
      </c>
      <c r="B51" s="10">
        <f>+xform!V54</f>
        <v>0.012492302278525491</v>
      </c>
      <c r="C51" s="10">
        <f>+xform!M54</f>
        <v>-0.045237596885016725</v>
      </c>
      <c r="D51" s="9">
        <f t="shared" si="0"/>
        <v>110790.56616629427</v>
      </c>
      <c r="E51" s="9">
        <f t="shared" si="1"/>
        <v>107171.18938047835</v>
      </c>
      <c r="F51" s="9">
        <f t="shared" si="2"/>
        <v>1366.952853906827</v>
      </c>
      <c r="G51" s="9">
        <f t="shared" si="3"/>
        <v>-5077.8780637615855</v>
      </c>
      <c r="H51" s="4">
        <f t="shared" si="4"/>
        <v>0.03619376785815942</v>
      </c>
    </row>
    <row r="52" spans="1:8" ht="12.75">
      <c r="A52" s="1">
        <f>+xform!A55</f>
        <v>39752</v>
      </c>
      <c r="B52" s="10">
        <f>+xform!V55</f>
        <v>0.008164727147357703</v>
      </c>
      <c r="C52" s="10">
        <f>+xform!M55</f>
        <v>-0.06662268540452226</v>
      </c>
      <c r="D52" s="9">
        <f t="shared" si="0"/>
        <v>111695.14090954335</v>
      </c>
      <c r="E52" s="9">
        <f t="shared" si="1"/>
        <v>100031.15694595427</v>
      </c>
      <c r="F52" s="9">
        <f t="shared" si="2"/>
        <v>904.5747432490753</v>
      </c>
      <c r="G52" s="9">
        <f t="shared" si="3"/>
        <v>-7140.032434524081</v>
      </c>
      <c r="H52" s="4">
        <f t="shared" si="4"/>
        <v>0.11663983963589097</v>
      </c>
    </row>
    <row r="53" spans="1:8" ht="12.75">
      <c r="A53" s="1">
        <f>+xform!A56</f>
        <v>39780</v>
      </c>
      <c r="B53" s="10">
        <f>+xform!V56</f>
        <v>0.01668937329700282</v>
      </c>
      <c r="C53" s="10">
        <f>+xform!M56</f>
        <v>-0.03592608739459508</v>
      </c>
      <c r="D53" s="9">
        <f t="shared" si="0"/>
        <v>113559.26281164405</v>
      </c>
      <c r="E53" s="9">
        <f t="shared" si="1"/>
        <v>96437.42885933146</v>
      </c>
      <c r="F53" s="9">
        <f t="shared" si="2"/>
        <v>1864.1219021006982</v>
      </c>
      <c r="G53" s="9">
        <f t="shared" si="3"/>
        <v>-3593.72808662281</v>
      </c>
      <c r="H53" s="4">
        <f t="shared" si="4"/>
        <v>0.17121833952312604</v>
      </c>
    </row>
    <row r="54" spans="1:8" ht="12.75">
      <c r="A54" s="1">
        <f>+xform!A57</f>
        <v>39812</v>
      </c>
      <c r="B54" s="10">
        <f>+xform!V57</f>
        <v>0.011055276381909396</v>
      </c>
      <c r="C54" s="10">
        <f>+xform!M57</f>
        <v>-0.023461112332928122</v>
      </c>
      <c r="D54" s="9">
        <f t="shared" si="0"/>
        <v>114814.69184775266</v>
      </c>
      <c r="E54" s="9">
        <f t="shared" si="1"/>
        <v>94174.89950776391</v>
      </c>
      <c r="F54" s="9">
        <f t="shared" si="2"/>
        <v>1255.4290361086169</v>
      </c>
      <c r="G54" s="9">
        <f t="shared" si="3"/>
        <v>-2262.529351567544</v>
      </c>
      <c r="H54" s="4">
        <f t="shared" si="4"/>
        <v>0.2063979233998875</v>
      </c>
    </row>
    <row r="55" spans="1:8" ht="12.75">
      <c r="A55" s="1">
        <f>+xform!A58</f>
        <v>39843</v>
      </c>
      <c r="B55" s="10">
        <f>+xform!V58</f>
        <v>-0.0009658164731497251</v>
      </c>
      <c r="C55" s="10">
        <f>+xform!M58</f>
        <v>-0.011396352387918286</v>
      </c>
      <c r="D55" s="9">
        <f t="shared" si="0"/>
        <v>114703.8019270065</v>
      </c>
      <c r="E55" s="9">
        <f t="shared" si="1"/>
        <v>93101.64916687664</v>
      </c>
      <c r="F55" s="9">
        <f t="shared" si="2"/>
        <v>-110.88992074616544</v>
      </c>
      <c r="G55" s="9">
        <f t="shared" si="3"/>
        <v>-1073.2503408872726</v>
      </c>
      <c r="H55" s="4">
        <f t="shared" si="4"/>
        <v>0.21602152760129845</v>
      </c>
    </row>
    <row r="56" spans="1:8" ht="12.75">
      <c r="A56" s="1">
        <f>+xform!A59</f>
        <v>39871</v>
      </c>
      <c r="B56" s="10">
        <f>+xform!V59</f>
        <v>0.004791327804785218</v>
      </c>
      <c r="C56" s="10">
        <f>+xform!M59</f>
        <v>-0.06305047972324274</v>
      </c>
      <c r="D56" s="9">
        <f t="shared" si="0"/>
        <v>115253.38544249395</v>
      </c>
      <c r="E56" s="9">
        <f t="shared" si="1"/>
        <v>87231.54552388002</v>
      </c>
      <c r="F56" s="9">
        <f t="shared" si="2"/>
        <v>549.5835154874512</v>
      </c>
      <c r="G56" s="9">
        <f t="shared" si="3"/>
        <v>-5870.103642996619</v>
      </c>
      <c r="H56" s="4">
        <f t="shared" si="4"/>
        <v>0.28021839918613933</v>
      </c>
    </row>
    <row r="57" spans="1:8" ht="12.75">
      <c r="A57" s="1">
        <f>+xform!A60</f>
        <v>39903</v>
      </c>
      <c r="B57" s="10">
        <f>+xform!V60</f>
        <v>0.011468439773352853</v>
      </c>
      <c r="C57" s="10">
        <f>+xform!M60</f>
        <v>0.02794820594177416</v>
      </c>
      <c r="D57" s="9">
        <f t="shared" si="0"/>
        <v>116575.16195211622</v>
      </c>
      <c r="E57" s="9">
        <f t="shared" si="1"/>
        <v>89669.51072280067</v>
      </c>
      <c r="F57" s="9">
        <f t="shared" si="2"/>
        <v>1321.776509622272</v>
      </c>
      <c r="G57" s="9">
        <f t="shared" si="3"/>
        <v>2437.965198920647</v>
      </c>
      <c r="H57" s="4">
        <f t="shared" si="4"/>
        <v>0.2690565122931554</v>
      </c>
    </row>
    <row r="58" spans="1:8" ht="12.75">
      <c r="A58" s="1">
        <f>+xform!A61</f>
        <v>39933</v>
      </c>
      <c r="B58" s="10">
        <f>+xform!V61</f>
        <v>0.014288048581886823</v>
      </c>
      <c r="C58" s="10">
        <f>+xform!M61</f>
        <v>0.08550359474906574</v>
      </c>
      <c r="D58" s="9">
        <f t="shared" si="0"/>
        <v>118240.79352952939</v>
      </c>
      <c r="E58" s="9">
        <f t="shared" si="1"/>
        <v>97336.57622899002</v>
      </c>
      <c r="F58" s="9">
        <f t="shared" si="2"/>
        <v>1665.6315774131654</v>
      </c>
      <c r="G58" s="9">
        <f t="shared" si="3"/>
        <v>7667.0655061893485</v>
      </c>
      <c r="H58" s="4">
        <f t="shared" si="4"/>
        <v>0.20904217300539374</v>
      </c>
    </row>
    <row r="59" spans="1:8" ht="12.75">
      <c r="A59" s="1">
        <f>+xform!A62</f>
        <v>39962</v>
      </c>
      <c r="B59" s="10">
        <f>+xform!V62</f>
        <v>-0.0017559733683137633</v>
      </c>
      <c r="C59" s="10">
        <f>+xform!M62</f>
        <v>0.00047457118828492196</v>
      </c>
      <c r="D59" s="9">
        <f t="shared" si="0"/>
        <v>118033.16584504324</v>
      </c>
      <c r="E59" s="9">
        <f t="shared" si="1"/>
        <v>97382.7693636346</v>
      </c>
      <c r="F59" s="9">
        <f t="shared" si="2"/>
        <v>-207.62768448614224</v>
      </c>
      <c r="G59" s="9">
        <f t="shared" si="3"/>
        <v>46.193134644578095</v>
      </c>
      <c r="H59" s="4">
        <f t="shared" si="4"/>
        <v>0.2065039648140865</v>
      </c>
    </row>
    <row r="60" spans="1:8" ht="12.75">
      <c r="A60" s="1">
        <f>+xform!A63</f>
        <v>39994</v>
      </c>
      <c r="B60" s="10">
        <f>+xform!V63</f>
        <v>0.007571423877847885</v>
      </c>
      <c r="C60" s="10">
        <f>+xform!M63</f>
        <v>0.0011658550694948807</v>
      </c>
      <c r="D60" s="9">
        <f t="shared" si="0"/>
        <v>118926.8449753004</v>
      </c>
      <c r="E60" s="9">
        <f t="shared" si="1"/>
        <v>97496.30355897863</v>
      </c>
      <c r="F60" s="9">
        <f t="shared" si="2"/>
        <v>893.679130257151</v>
      </c>
      <c r="G60" s="9">
        <f t="shared" si="3"/>
        <v>113.53419534403656</v>
      </c>
      <c r="H60" s="4">
        <f t="shared" si="4"/>
        <v>0.2143054141632177</v>
      </c>
    </row>
    <row r="61" spans="1:8" ht="12.75">
      <c r="A61" s="1">
        <f>+xform!A64</f>
        <v>40025</v>
      </c>
      <c r="B61" s="10">
        <f>+xform!V64</f>
        <v>0.025276936513318284</v>
      </c>
      <c r="C61" s="10">
        <f>+xform!M64</f>
        <v>0.05333474404105869</v>
      </c>
      <c r="D61" s="9">
        <f t="shared" si="0"/>
        <v>121932.9512854703</v>
      </c>
      <c r="E61" s="9">
        <f t="shared" si="1"/>
        <v>102696.24395424612</v>
      </c>
      <c r="F61" s="9">
        <f t="shared" si="2"/>
        <v>3006.106310169911</v>
      </c>
      <c r="G61" s="9">
        <f t="shared" si="3"/>
        <v>5199.940395267491</v>
      </c>
      <c r="H61" s="4">
        <f t="shared" si="4"/>
        <v>0.1923670733122418</v>
      </c>
    </row>
    <row r="62" spans="1:8" ht="12.75">
      <c r="A62" s="1">
        <f>+xform!A65</f>
        <v>40056</v>
      </c>
      <c r="B62" s="10">
        <f>+xform!V65</f>
        <v>0.002537963066750278</v>
      </c>
      <c r="C62" s="10">
        <f>+xform!M65</f>
        <v>0.022148758404958824</v>
      </c>
      <c r="D62" s="9">
        <f t="shared" si="0"/>
        <v>122242.4126124527</v>
      </c>
      <c r="E62" s="9">
        <f t="shared" si="1"/>
        <v>104970.83825068544</v>
      </c>
      <c r="F62" s="9">
        <f t="shared" si="2"/>
        <v>309.46132698238944</v>
      </c>
      <c r="G62" s="9">
        <f t="shared" si="3"/>
        <v>2274.594296439318</v>
      </c>
      <c r="H62" s="4">
        <f t="shared" si="4"/>
        <v>0.1727157436176725</v>
      </c>
    </row>
    <row r="63" spans="1:8" ht="12.75">
      <c r="A63" s="1">
        <f>+xform!A66</f>
        <v>40086</v>
      </c>
      <c r="B63" s="10">
        <f>+xform!V66</f>
        <v>0.006357552203788679</v>
      </c>
      <c r="C63" s="10">
        <f>+xform!M66</f>
        <v>0.015635574036543233</v>
      </c>
      <c r="D63" s="9">
        <f t="shared" si="0"/>
        <v>123019.57513215343</v>
      </c>
      <c r="E63" s="9">
        <f t="shared" si="1"/>
        <v>106612.11756383204</v>
      </c>
      <c r="F63" s="9">
        <f t="shared" si="2"/>
        <v>777.1625197007379</v>
      </c>
      <c r="G63" s="9">
        <f t="shared" si="3"/>
        <v>1641.2793131466024</v>
      </c>
      <c r="H63" s="4">
        <f t="shared" si="4"/>
        <v>0.16407457568321382</v>
      </c>
    </row>
    <row r="64" spans="1:8" ht="12.75">
      <c r="A64" s="1">
        <f>+xform!A67</f>
        <v>40116</v>
      </c>
      <c r="B64" s="10">
        <f>+xform!V67</f>
        <v>-0.003328548588648502</v>
      </c>
      <c r="C64" s="10">
        <f>+xform!M67</f>
        <v>-0.02315321671159388</v>
      </c>
      <c r="D64" s="9">
        <f t="shared" si="0"/>
        <v>122610.09849897117</v>
      </c>
      <c r="E64" s="9">
        <f t="shared" si="1"/>
        <v>104143.70410179472</v>
      </c>
      <c r="F64" s="9">
        <f t="shared" si="2"/>
        <v>-409.47663318226114</v>
      </c>
      <c r="G64" s="9">
        <f t="shared" si="3"/>
        <v>-2468.4134620373225</v>
      </c>
      <c r="H64" s="4">
        <f t="shared" si="4"/>
        <v>0.18466394397176455</v>
      </c>
    </row>
    <row r="65" spans="1:8" ht="12.75">
      <c r="A65" s="1">
        <f>+xform!A68</f>
        <v>40147</v>
      </c>
      <c r="B65" s="10">
        <f>+xform!V68</f>
        <v>0.015535907942570286</v>
      </c>
      <c r="C65" s="10">
        <f>+xform!M68</f>
        <v>0.015099990076871793</v>
      </c>
      <c r="D65" s="9">
        <f t="shared" si="0"/>
        <v>124514.95770208066</v>
      </c>
      <c r="E65" s="9">
        <f t="shared" si="1"/>
        <v>105716.2730003005</v>
      </c>
      <c r="F65" s="9">
        <f t="shared" si="2"/>
        <v>1904.8592031094886</v>
      </c>
      <c r="G65" s="9">
        <f t="shared" si="3"/>
        <v>1572.5688985057786</v>
      </c>
      <c r="H65" s="4">
        <f t="shared" si="4"/>
        <v>0.18798684701780144</v>
      </c>
    </row>
    <row r="66" spans="1:8" ht="12.75">
      <c r="A66" s="1">
        <f>+xform!A69</f>
        <v>40177</v>
      </c>
      <c r="B66" s="10">
        <f>+xform!V69</f>
        <v>0.03695305294068801</v>
      </c>
      <c r="C66" s="10">
        <f>+xform!M69</f>
        <v>0.0411851346050684</v>
      </c>
      <c r="D66" s="9">
        <f t="shared" si="0"/>
        <v>129116.16552595318</v>
      </c>
      <c r="E66" s="9">
        <f t="shared" si="1"/>
        <v>110070.21193376403</v>
      </c>
      <c r="F66" s="9">
        <f t="shared" si="2"/>
        <v>4601.207823872523</v>
      </c>
      <c r="G66" s="9">
        <f t="shared" si="3"/>
        <v>4353.938933463534</v>
      </c>
      <c r="H66" s="4">
        <f t="shared" si="4"/>
        <v>0.19045953592189147</v>
      </c>
    </row>
    <row r="67" spans="1:8" ht="12.75">
      <c r="A67" s="1">
        <f>+xform!A70</f>
        <v>40207</v>
      </c>
      <c r="B67" s="10">
        <f>+xform!V70</f>
        <v>-0.02068645744935681</v>
      </c>
      <c r="C67" s="10">
        <f>+xform!M70</f>
        <v>-0.020379731795227382</v>
      </c>
      <c r="D67" s="9">
        <f t="shared" si="0"/>
        <v>126445.20946177644</v>
      </c>
      <c r="E67" s="9">
        <f t="shared" si="1"/>
        <v>107827.01053591009</v>
      </c>
      <c r="F67" s="9">
        <f t="shared" si="2"/>
        <v>-2670.9560641767457</v>
      </c>
      <c r="G67" s="9">
        <f t="shared" si="3"/>
        <v>-2243.201397853947</v>
      </c>
      <c r="H67" s="4">
        <f t="shared" si="4"/>
        <v>0.18618198925866358</v>
      </c>
    </row>
    <row r="68" spans="1:8" ht="12.75">
      <c r="A68" s="1">
        <f>+xform!A71</f>
        <v>40235</v>
      </c>
      <c r="B68" s="10">
        <f>+xform!V71</f>
        <v>0.0117088698373761</v>
      </c>
      <c r="C68" s="10">
        <f>+xform!M71</f>
        <v>0.00945497875652882</v>
      </c>
      <c r="D68" s="9">
        <f t="shared" si="0"/>
        <v>127925.73996092414</v>
      </c>
      <c r="E68" s="9">
        <f t="shared" si="1"/>
        <v>108846.51262990713</v>
      </c>
      <c r="F68" s="9">
        <f t="shared" si="2"/>
        <v>1480.5304991477024</v>
      </c>
      <c r="G68" s="9">
        <f t="shared" si="3"/>
        <v>1019.5020939970418</v>
      </c>
      <c r="H68" s="4">
        <f t="shared" si="4"/>
        <v>0.19079227331017012</v>
      </c>
    </row>
    <row r="69" spans="1:8" ht="12.75">
      <c r="A69" s="1">
        <f>+xform!A72</f>
        <v>40268</v>
      </c>
      <c r="B69" s="10">
        <f>+xform!V72</f>
        <v>0.03183111166158562</v>
      </c>
      <c r="C69" s="10">
        <f>+xform!M72</f>
        <v>0.045143489470363306</v>
      </c>
      <c r="D69" s="9">
        <f aca="true" t="shared" si="5" ref="D69:D95">+D68*(1+B69)</f>
        <v>131997.7584740113</v>
      </c>
      <c r="E69" s="9">
        <f aca="true" t="shared" si="6" ref="E69:E95">+E68*(1+C69)</f>
        <v>113760.22402670111</v>
      </c>
      <c r="F69" s="9">
        <f aca="true" t="shared" si="7" ref="F69:F95">+D69-D68</f>
        <v>4072.018513087154</v>
      </c>
      <c r="G69" s="9">
        <f aca="true" t="shared" si="8" ref="G69:G95">+E69-E68</f>
        <v>4913.71139679398</v>
      </c>
      <c r="H69" s="4">
        <f aca="true" t="shared" si="9" ref="H69:H95">+(D69/D$2-1)-(E69/E$2-1)</f>
        <v>0.18237534447310177</v>
      </c>
    </row>
    <row r="70" spans="1:8" ht="12.75">
      <c r="A70" s="1">
        <f>+xform!A73</f>
        <v>40298</v>
      </c>
      <c r="B70" s="10">
        <f>+xform!V73</f>
        <v>-0.010310670381759507</v>
      </c>
      <c r="C70" s="10">
        <f>+xform!M73</f>
        <v>0.0008861708899610462</v>
      </c>
      <c r="D70" s="9">
        <f t="shared" si="5"/>
        <v>130636.77309525467</v>
      </c>
      <c r="E70" s="9">
        <f t="shared" si="6"/>
        <v>113861.03502566901</v>
      </c>
      <c r="F70" s="9">
        <f t="shared" si="7"/>
        <v>-1360.9853787566244</v>
      </c>
      <c r="G70" s="9">
        <f t="shared" si="8"/>
        <v>100.81099896790693</v>
      </c>
      <c r="H70" s="4">
        <f t="shared" si="9"/>
        <v>0.16775738069585655</v>
      </c>
    </row>
    <row r="71" spans="1:8" ht="12.75">
      <c r="A71" s="1">
        <f>+xform!A74</f>
        <v>40329</v>
      </c>
      <c r="B71" s="10">
        <f>+xform!V74</f>
        <v>-0.006149193880001491</v>
      </c>
      <c r="C71" s="10">
        <f>+xform!M74</f>
        <v>-0.016514735240250444</v>
      </c>
      <c r="D71" s="9">
        <f t="shared" si="5"/>
        <v>129833.46224963419</v>
      </c>
      <c r="E71" s="9">
        <f t="shared" si="6"/>
        <v>111980.6501780392</v>
      </c>
      <c r="F71" s="9">
        <f t="shared" si="7"/>
        <v>-803.3108456204791</v>
      </c>
      <c r="G71" s="9">
        <f t="shared" si="8"/>
        <v>-1880.3848476298153</v>
      </c>
      <c r="H71" s="4">
        <f t="shared" si="9"/>
        <v>0.17852812071594992</v>
      </c>
    </row>
    <row r="72" spans="1:8" ht="12.75">
      <c r="A72" s="1">
        <f>+xform!A75</f>
        <v>40359</v>
      </c>
      <c r="B72" s="10">
        <f>+xform!V75</f>
        <v>-0.006484892190483354</v>
      </c>
      <c r="C72" s="10">
        <f>+xform!M75</f>
        <v>-0.019463503259540847</v>
      </c>
      <c r="D72" s="9">
        <f t="shared" si="5"/>
        <v>128991.50624422813</v>
      </c>
      <c r="E72" s="9">
        <f t="shared" si="6"/>
        <v>109801.11442829343</v>
      </c>
      <c r="F72" s="9">
        <f t="shared" si="7"/>
        <v>-841.9560054060566</v>
      </c>
      <c r="G72" s="9">
        <f t="shared" si="8"/>
        <v>-2179.5357497457735</v>
      </c>
      <c r="H72" s="4">
        <f t="shared" si="9"/>
        <v>0.19190391815934693</v>
      </c>
    </row>
    <row r="73" spans="1:8" ht="12.75">
      <c r="A73" s="1">
        <f>+xform!A76</f>
        <v>40389</v>
      </c>
      <c r="B73" s="10">
        <f>+xform!V76</f>
        <v>0.0021723510319388148</v>
      </c>
      <c r="C73" s="10">
        <f>+xform!M76</f>
        <v>0.02276201206457329</v>
      </c>
      <c r="D73" s="9">
        <f t="shared" si="5"/>
        <v>129271.72107592913</v>
      </c>
      <c r="E73" s="9">
        <f t="shared" si="6"/>
        <v>112300.40871961383</v>
      </c>
      <c r="F73" s="9">
        <f t="shared" si="7"/>
        <v>280.21483170099964</v>
      </c>
      <c r="G73" s="9">
        <f t="shared" si="8"/>
        <v>2499.2942913204024</v>
      </c>
      <c r="H73" s="4">
        <f t="shared" si="9"/>
        <v>0.16971312356315305</v>
      </c>
    </row>
    <row r="74" spans="1:8" ht="12.75">
      <c r="A74" s="1">
        <f>+xform!A77</f>
        <v>40421</v>
      </c>
      <c r="B74" s="10">
        <f>+xform!V77</f>
        <v>-0.004103526364357488</v>
      </c>
      <c r="C74" s="10">
        <f>+xform!M77</f>
        <v>-0.01724329735662492</v>
      </c>
      <c r="D74" s="9">
        <f t="shared" si="5"/>
        <v>128741.25116032819</v>
      </c>
      <c r="E74" s="9">
        <f t="shared" si="6"/>
        <v>110363.97937879102</v>
      </c>
      <c r="F74" s="9">
        <f t="shared" si="7"/>
        <v>-530.4699156009447</v>
      </c>
      <c r="G74" s="9">
        <f t="shared" si="8"/>
        <v>-1936.4293408228114</v>
      </c>
      <c r="H74" s="4">
        <f t="shared" si="9"/>
        <v>0.18377271781537186</v>
      </c>
    </row>
    <row r="75" spans="1:8" ht="12.75">
      <c r="A75" s="1">
        <f>+xform!A78</f>
        <v>40451</v>
      </c>
      <c r="B75" s="10">
        <f>+xform!V78</f>
        <v>0.0020506798936270774</v>
      </c>
      <c r="C75" s="10">
        <f>+xform!M78</f>
        <v>0.01879671833016887</v>
      </c>
      <c r="D75" s="9">
        <f t="shared" si="5"/>
        <v>129005.25825556307</v>
      </c>
      <c r="E75" s="9">
        <f t="shared" si="6"/>
        <v>112438.46001297073</v>
      </c>
      <c r="F75" s="9">
        <f t="shared" si="7"/>
        <v>264.00709523487603</v>
      </c>
      <c r="G75" s="9">
        <f t="shared" si="8"/>
        <v>2074.4806341797084</v>
      </c>
      <c r="H75" s="4">
        <f t="shared" si="9"/>
        <v>0.1656679824259233</v>
      </c>
    </row>
    <row r="76" spans="1:8" ht="12.75">
      <c r="A76" s="1">
        <f>+xform!A79</f>
        <v>40480</v>
      </c>
      <c r="B76" s="10">
        <f>+xform!V79</f>
        <v>0.004389008317116113</v>
      </c>
      <c r="C76" s="10">
        <f>+xform!M79</f>
        <v>0.002976969809851504</v>
      </c>
      <c r="D76" s="9">
        <f t="shared" si="5"/>
        <v>129571.46340699845</v>
      </c>
      <c r="E76" s="9">
        <f t="shared" si="6"/>
        <v>112773.18591389552</v>
      </c>
      <c r="F76" s="9">
        <f t="shared" si="7"/>
        <v>566.2051514353807</v>
      </c>
      <c r="G76" s="9">
        <f t="shared" si="8"/>
        <v>334.7259009247937</v>
      </c>
      <c r="H76" s="4">
        <f t="shared" si="9"/>
        <v>0.16798277493102942</v>
      </c>
    </row>
    <row r="77" spans="1:8" ht="12.75">
      <c r="A77" s="1">
        <f>+xform!A80</f>
        <v>40512</v>
      </c>
      <c r="B77" s="10">
        <f>+xform!V80</f>
        <v>-0.010388647390669565</v>
      </c>
      <c r="C77" s="10">
        <f>+xform!M80</f>
        <v>-0.007049146784170879</v>
      </c>
      <c r="D77" s="9">
        <f t="shared" si="5"/>
        <v>128225.3911617701</v>
      </c>
      <c r="E77" s="9">
        <f t="shared" si="6"/>
        <v>111978.23117306987</v>
      </c>
      <c r="F77" s="9">
        <f t="shared" si="7"/>
        <v>-1346.0722452283517</v>
      </c>
      <c r="G77" s="9">
        <f t="shared" si="8"/>
        <v>-794.9547408256476</v>
      </c>
      <c r="H77" s="4">
        <f t="shared" si="9"/>
        <v>0.16247159988700233</v>
      </c>
    </row>
    <row r="78" spans="1:8" ht="12.75">
      <c r="A78" s="1">
        <f>+xform!A81</f>
        <v>40542</v>
      </c>
      <c r="B78" s="10">
        <f>+xform!V81</f>
        <v>0.00046787273861514933</v>
      </c>
      <c r="C78" s="10">
        <f>+xform!M81</f>
        <v>0.029861592937008716</v>
      </c>
      <c r="D78" s="9">
        <f t="shared" si="5"/>
        <v>128285.38432669295</v>
      </c>
      <c r="E78" s="9">
        <f t="shared" si="6"/>
        <v>115322.07953016635</v>
      </c>
      <c r="F78" s="9">
        <f t="shared" si="7"/>
        <v>59.993164922852884</v>
      </c>
      <c r="G78" s="9">
        <f t="shared" si="8"/>
        <v>3343.8483570964745</v>
      </c>
      <c r="H78" s="4">
        <f t="shared" si="9"/>
        <v>0.12963304796526587</v>
      </c>
    </row>
    <row r="79" spans="1:8" ht="12.75">
      <c r="A79" s="1">
        <f>+xform!A82</f>
        <v>40574</v>
      </c>
      <c r="B79" s="10">
        <f>+xform!V82</f>
        <v>0.007845617793634869</v>
      </c>
      <c r="C79" s="10">
        <f>+xform!M82</f>
        <v>0.011942008139259018</v>
      </c>
      <c r="D79" s="9">
        <f t="shared" si="5"/>
        <v>129291.86242062972</v>
      </c>
      <c r="E79" s="9">
        <f t="shared" si="6"/>
        <v>116699.25674255186</v>
      </c>
      <c r="F79" s="9">
        <f t="shared" si="7"/>
        <v>1006.4780939367774</v>
      </c>
      <c r="G79" s="9">
        <f t="shared" si="8"/>
        <v>1377.177212385519</v>
      </c>
      <c r="H79" s="4">
        <f t="shared" si="9"/>
        <v>0.12592605678077873</v>
      </c>
    </row>
    <row r="80" spans="1:8" ht="12.75">
      <c r="A80" s="1">
        <f>+xform!A83</f>
        <v>40602</v>
      </c>
      <c r="B80" s="10">
        <f>+xform!V83</f>
        <v>0.007685809974485737</v>
      </c>
      <c r="C80" s="10">
        <f>+xform!M83</f>
        <v>0.014307201233037147</v>
      </c>
      <c r="D80" s="9">
        <f t="shared" si="5"/>
        <v>130285.57510644203</v>
      </c>
      <c r="E80" s="9">
        <f t="shared" si="6"/>
        <v>118368.89649251342</v>
      </c>
      <c r="F80" s="9">
        <f t="shared" si="7"/>
        <v>993.7126858123083</v>
      </c>
      <c r="G80" s="9">
        <f t="shared" si="8"/>
        <v>1669.639749961556</v>
      </c>
      <c r="H80" s="4">
        <f t="shared" si="9"/>
        <v>0.119166786139286</v>
      </c>
    </row>
    <row r="81" spans="1:8" ht="12.75">
      <c r="A81" s="1">
        <f>+xform!A84</f>
        <v>40633</v>
      </c>
      <c r="B81" s="10">
        <f>+xform!V84</f>
        <v>-0.01369728141120918</v>
      </c>
      <c r="C81" s="10">
        <f>+xform!M84</f>
        <v>-0.01966614057292939</v>
      </c>
      <c r="D81" s="9">
        <f t="shared" si="5"/>
        <v>128501.01692038786</v>
      </c>
      <c r="E81" s="9">
        <f t="shared" si="6"/>
        <v>116041.03713462912</v>
      </c>
      <c r="F81" s="9">
        <f t="shared" si="7"/>
        <v>-1784.5581860541715</v>
      </c>
      <c r="G81" s="9">
        <f t="shared" si="8"/>
        <v>-2327.8593578842992</v>
      </c>
      <c r="H81" s="4">
        <f t="shared" si="9"/>
        <v>0.12459979785758746</v>
      </c>
    </row>
    <row r="82" spans="1:8" ht="12.75">
      <c r="A82" s="1">
        <f>+xform!A85</f>
        <v>40662</v>
      </c>
      <c r="B82" s="10">
        <f>+xform!V85</f>
        <v>0.002133265563000862</v>
      </c>
      <c r="C82" s="10">
        <f>+xform!M85</f>
        <v>0.002860259739398863</v>
      </c>
      <c r="D82" s="9">
        <f t="shared" si="5"/>
        <v>128775.14371459471</v>
      </c>
      <c r="E82" s="9">
        <f t="shared" si="6"/>
        <v>116372.9446412634</v>
      </c>
      <c r="F82" s="9">
        <f t="shared" si="7"/>
        <v>274.1267942068516</v>
      </c>
      <c r="G82" s="9">
        <f t="shared" si="8"/>
        <v>331.9075066342775</v>
      </c>
      <c r="H82" s="4">
        <f t="shared" si="9"/>
        <v>0.1240219907333131</v>
      </c>
    </row>
    <row r="83" spans="1:8" ht="12.75">
      <c r="A83" s="1">
        <f>+xform!A86</f>
        <v>40694</v>
      </c>
      <c r="B83" s="10">
        <f>+xform!V86</f>
        <v>0.009919996362975168</v>
      </c>
      <c r="C83" s="10">
        <f>+xform!M86</f>
        <v>-0.0024298907328342057</v>
      </c>
      <c r="D83" s="9">
        <f t="shared" si="5"/>
        <v>130052.59267188511</v>
      </c>
      <c r="E83" s="9">
        <f t="shared" si="6"/>
        <v>116090.17110152697</v>
      </c>
      <c r="F83" s="9">
        <f t="shared" si="7"/>
        <v>1277.4489572903985</v>
      </c>
      <c r="G83" s="9">
        <f t="shared" si="8"/>
        <v>-282.7735397364304</v>
      </c>
      <c r="H83" s="4">
        <f t="shared" si="9"/>
        <v>0.1396242157035814</v>
      </c>
    </row>
    <row r="84" spans="1:8" ht="12.75">
      <c r="A84" s="1">
        <f>+xform!A87</f>
        <v>40724</v>
      </c>
      <c r="B84" s="10">
        <f>+xform!V87</f>
        <v>-0.007085914835451093</v>
      </c>
      <c r="C84" s="10">
        <f>+xform!M87</f>
        <v>-0.007246113780744545</v>
      </c>
      <c r="D84" s="9">
        <f t="shared" si="5"/>
        <v>129131.05107608253</v>
      </c>
      <c r="E84" s="9">
        <f t="shared" si="6"/>
        <v>115248.9685128992</v>
      </c>
      <c r="F84" s="9">
        <f t="shared" si="7"/>
        <v>-921.5415958025842</v>
      </c>
      <c r="G84" s="9">
        <f t="shared" si="8"/>
        <v>-841.2025886277697</v>
      </c>
      <c r="H84" s="4">
        <f t="shared" si="9"/>
        <v>0.1388208256318333</v>
      </c>
    </row>
    <row r="85" spans="1:8" ht="12.75">
      <c r="A85" s="1">
        <f>+xform!A88</f>
        <v>40753</v>
      </c>
      <c r="B85" s="10">
        <f>+xform!V88</f>
        <v>-0.02756147281835276</v>
      </c>
      <c r="C85" s="10">
        <f>+xform!M88</f>
        <v>-0.026784909867232032</v>
      </c>
      <c r="D85" s="9">
        <f t="shared" si="5"/>
        <v>125572.00912184376</v>
      </c>
      <c r="E85" s="9">
        <f t="shared" si="6"/>
        <v>112162.03527898973</v>
      </c>
      <c r="F85" s="9">
        <f t="shared" si="7"/>
        <v>-3559.041954238768</v>
      </c>
      <c r="G85" s="9">
        <f t="shared" si="8"/>
        <v>-3086.933233909469</v>
      </c>
      <c r="H85" s="4">
        <f t="shared" si="9"/>
        <v>0.13409973842854028</v>
      </c>
    </row>
    <row r="86" spans="1:8" ht="12.75">
      <c r="A86" s="1">
        <f>+xform!A89</f>
        <v>40786</v>
      </c>
      <c r="B86" s="10">
        <f>+xform!V89</f>
        <v>0.0011742689204483712</v>
      </c>
      <c r="C86" s="10">
        <f>+xform!M89</f>
        <v>-0.05468012149606286</v>
      </c>
      <c r="D86" s="9">
        <f t="shared" si="5"/>
        <v>125719.46442943379</v>
      </c>
      <c r="E86" s="9">
        <f t="shared" si="6"/>
        <v>106029.00156268889</v>
      </c>
      <c r="F86" s="9">
        <f t="shared" si="7"/>
        <v>147.45530759003304</v>
      </c>
      <c r="G86" s="9">
        <f t="shared" si="8"/>
        <v>-6133.033716300837</v>
      </c>
      <c r="H86" s="4">
        <f t="shared" si="9"/>
        <v>0.19690462866744918</v>
      </c>
    </row>
    <row r="87" spans="1:8" ht="12.75">
      <c r="A87" s="1">
        <f>+xform!A90</f>
        <v>40816</v>
      </c>
      <c r="B87" s="10">
        <f>+xform!V90</f>
        <v>-0.000153704272978894</v>
      </c>
      <c r="C87" s="10">
        <f>+xform!M90</f>
        <v>-0.01230802295516622</v>
      </c>
      <c r="D87" s="9">
        <f t="shared" si="5"/>
        <v>125700.14081055437</v>
      </c>
      <c r="E87" s="9">
        <f t="shared" si="6"/>
        <v>104723.99417754197</v>
      </c>
      <c r="F87" s="9">
        <f t="shared" si="7"/>
        <v>-19.32361887942534</v>
      </c>
      <c r="G87" s="9">
        <f t="shared" si="8"/>
        <v>-1305.0073851469206</v>
      </c>
      <c r="H87" s="4">
        <f t="shared" si="9"/>
        <v>0.20976146633012394</v>
      </c>
    </row>
    <row r="88" spans="1:8" ht="12.75">
      <c r="A88" s="1">
        <f>+xform!A91</f>
        <v>40847</v>
      </c>
      <c r="B88" s="10">
        <f>+xform!V91</f>
        <v>0.000271449566731018</v>
      </c>
      <c r="C88" s="10">
        <f>+xform!M91</f>
        <v>0.04587812525828694</v>
      </c>
      <c r="D88" s="9">
        <f t="shared" si="5"/>
        <v>125734.26205931543</v>
      </c>
      <c r="E88" s="9">
        <f t="shared" si="6"/>
        <v>109528.53469996735</v>
      </c>
      <c r="F88" s="9">
        <f t="shared" si="7"/>
        <v>34.121248761061</v>
      </c>
      <c r="G88" s="9">
        <f t="shared" si="8"/>
        <v>4804.540522425377</v>
      </c>
      <c r="H88" s="4">
        <f t="shared" si="9"/>
        <v>0.16205727359348088</v>
      </c>
    </row>
    <row r="89" spans="1:8" ht="12.75">
      <c r="A89" s="1">
        <f>+xform!A92</f>
        <v>40877</v>
      </c>
      <c r="B89" s="10">
        <f>+xform!V92</f>
        <v>-0.01789914407685604</v>
      </c>
      <c r="C89" s="10">
        <f>+xform!M92</f>
        <v>-0.01456211026742026</v>
      </c>
      <c r="D89" s="9">
        <f t="shared" si="5"/>
        <v>123483.72638731857</v>
      </c>
      <c r="E89" s="9">
        <f t="shared" si="6"/>
        <v>107933.56810023746</v>
      </c>
      <c r="F89" s="9">
        <f t="shared" si="7"/>
        <v>-2250.535671996855</v>
      </c>
      <c r="G89" s="9">
        <f t="shared" si="8"/>
        <v>-1594.966599729887</v>
      </c>
      <c r="H89" s="4">
        <f t="shared" si="9"/>
        <v>0.15550158287081106</v>
      </c>
    </row>
    <row r="90" spans="1:8" ht="12.75">
      <c r="A90" s="1">
        <f>+xform!A93</f>
        <v>40907</v>
      </c>
      <c r="B90" s="10">
        <f>+xform!V93</f>
        <v>0.03115537848605565</v>
      </c>
      <c r="C90" s="10">
        <f>+xform!M93</f>
        <v>0.025621614881754587</v>
      </c>
      <c r="D90" s="9">
        <f t="shared" si="5"/>
        <v>127330.90861978402</v>
      </c>
      <c r="E90" s="9">
        <f t="shared" si="6"/>
        <v>110699.00041491537</v>
      </c>
      <c r="F90" s="9">
        <f t="shared" si="7"/>
        <v>3847.1822324654495</v>
      </c>
      <c r="G90" s="9">
        <f t="shared" si="8"/>
        <v>2765.432314677906</v>
      </c>
      <c r="H90" s="4">
        <f t="shared" si="9"/>
        <v>0.16631908204868662</v>
      </c>
    </row>
    <row r="91" spans="1:8" ht="12.75">
      <c r="A91" s="1">
        <f>+xform!A94</f>
        <v>40939</v>
      </c>
      <c r="B91" s="10">
        <f>+xform!V94</f>
        <v>0.013832006800092778</v>
      </c>
      <c r="C91" s="10">
        <f>+xform!M94</f>
        <v>0.02926736057921897</v>
      </c>
      <c r="D91" s="9">
        <f t="shared" si="5"/>
        <v>129092.15061367486</v>
      </c>
      <c r="E91" s="9">
        <f t="shared" si="6"/>
        <v>113938.86797581779</v>
      </c>
      <c r="F91" s="9">
        <f t="shared" si="7"/>
        <v>1761.2419938908424</v>
      </c>
      <c r="G91" s="9">
        <f t="shared" si="8"/>
        <v>3239.8675609024212</v>
      </c>
      <c r="H91" s="4">
        <f t="shared" si="9"/>
        <v>0.1515328263785709</v>
      </c>
    </row>
    <row r="92" spans="1:8" ht="12.75">
      <c r="A92" s="1">
        <f>+xform!A95</f>
        <v>40968</v>
      </c>
      <c r="B92" s="10">
        <f>+xform!V95</f>
        <v>0.013338414634146423</v>
      </c>
      <c r="C92" s="10">
        <f>+xform!M95</f>
        <v>0.024583993219915244</v>
      </c>
      <c r="D92" s="9">
        <f t="shared" si="5"/>
        <v>130814.03524457374</v>
      </c>
      <c r="E92" s="9">
        <f t="shared" si="6"/>
        <v>116739.9403336201</v>
      </c>
      <c r="F92" s="9">
        <f t="shared" si="7"/>
        <v>1721.8846308988723</v>
      </c>
      <c r="G92" s="9">
        <f t="shared" si="8"/>
        <v>2801.072357802317</v>
      </c>
      <c r="H92" s="4">
        <f t="shared" si="9"/>
        <v>0.14074094910953638</v>
      </c>
    </row>
    <row r="93" spans="1:8" ht="12.75">
      <c r="A93" s="1">
        <f>+xform!A96</f>
        <v>40998</v>
      </c>
      <c r="B93" s="10">
        <f>+xform!V96</f>
        <v>-0.0024821361414064658</v>
      </c>
      <c r="C93" s="10">
        <f>+xform!M96</f>
        <v>0.0037201426435350296</v>
      </c>
      <c r="D93" s="9">
        <f t="shared" si="5"/>
        <v>130489.33699988996</v>
      </c>
      <c r="E93" s="9">
        <f t="shared" si="6"/>
        <v>117174.22956385893</v>
      </c>
      <c r="F93" s="9">
        <f t="shared" si="7"/>
        <v>-324.6982446837792</v>
      </c>
      <c r="G93" s="9">
        <f t="shared" si="8"/>
        <v>434.2892302388209</v>
      </c>
      <c r="H93" s="4">
        <f t="shared" si="9"/>
        <v>0.13315107436031037</v>
      </c>
    </row>
    <row r="94" spans="1:8" ht="12.75">
      <c r="A94" s="1">
        <f>+xform!A97</f>
        <v>41029</v>
      </c>
      <c r="B94" s="10">
        <f>+xform!V97</f>
        <v>-0.014526345935062473</v>
      </c>
      <c r="C94" s="10">
        <f>+xform!M97</f>
        <v>-0.017746169134261736</v>
      </c>
      <c r="D94" s="9">
        <f t="shared" si="5"/>
        <v>128593.8037497926</v>
      </c>
      <c r="E94" s="9">
        <f t="shared" si="6"/>
        <v>115094.83586784187</v>
      </c>
      <c r="F94" s="9">
        <f t="shared" si="7"/>
        <v>-1895.53325009736</v>
      </c>
      <c r="G94" s="9">
        <f t="shared" si="8"/>
        <v>-2079.393696017054</v>
      </c>
      <c r="H94" s="4">
        <f t="shared" si="9"/>
        <v>0.13498967881950708</v>
      </c>
    </row>
    <row r="95" spans="1:8" ht="12.75">
      <c r="A95" s="1">
        <f>+xform!A98</f>
        <v>41060</v>
      </c>
      <c r="B95" s="10">
        <f>+xform!V98</f>
        <v>-0.004221448344754293</v>
      </c>
      <c r="C95" s="10">
        <f>+xform!M98</f>
        <v>-0.02343297987578784</v>
      </c>
      <c r="D95" s="9">
        <f t="shared" si="5"/>
        <v>128050.95164980738</v>
      </c>
      <c r="E95" s="9">
        <f t="shared" si="6"/>
        <v>112397.82089514362</v>
      </c>
      <c r="F95" s="9">
        <f t="shared" si="7"/>
        <v>-542.852099985219</v>
      </c>
      <c r="G95" s="9">
        <f t="shared" si="8"/>
        <v>-2697.014972698249</v>
      </c>
      <c r="H95" s="4">
        <f t="shared" si="9"/>
        <v>0.15653130754663747</v>
      </c>
    </row>
    <row r="96" spans="1:8" ht="12.75">
      <c r="A96" s="1">
        <f>+xform!A99</f>
        <v>41089</v>
      </c>
      <c r="B96" s="10">
        <f>+xform!V99</f>
        <v>0.015454908179403362</v>
      </c>
      <c r="C96" s="10">
        <f>+xform!M99</f>
        <v>0.028804089451119494</v>
      </c>
      <c r="D96" s="9">
        <f aca="true" t="shared" si="10" ref="D96:E98">+D95*(1+B96)</f>
        <v>130029.96734984037</v>
      </c>
      <c r="E96" s="9">
        <f t="shared" si="10"/>
        <v>115635.33778231824</v>
      </c>
      <c r="F96" s="9">
        <f aca="true" t="shared" si="11" ref="F96:G98">+D96-D95</f>
        <v>1979.0157000329928</v>
      </c>
      <c r="G96" s="9">
        <f t="shared" si="11"/>
        <v>3237.5168871746137</v>
      </c>
      <c r="H96" s="4">
        <f aca="true" t="shared" si="12" ref="H96:H101">+(D96/D$2-1)-(E96/E$2-1)</f>
        <v>0.14394629567522133</v>
      </c>
    </row>
    <row r="97" spans="1:8" ht="12.75">
      <c r="A97" s="1">
        <f>+xform!A100</f>
        <v>41121</v>
      </c>
      <c r="B97" s="10">
        <f>+xform!V100</f>
        <v>0.03219965280283831</v>
      </c>
      <c r="C97" s="10">
        <f>+xform!M100</f>
        <v>0.019926647380061654</v>
      </c>
      <c r="D97" s="9">
        <f t="shared" si="10"/>
        <v>134216.88715246963</v>
      </c>
      <c r="E97" s="9">
        <f t="shared" si="10"/>
        <v>117939.56238298082</v>
      </c>
      <c r="F97" s="9">
        <f t="shared" si="11"/>
        <v>4186.919802629258</v>
      </c>
      <c r="G97" s="9">
        <f t="shared" si="11"/>
        <v>2304.224600662579</v>
      </c>
      <c r="H97" s="4">
        <f t="shared" si="12"/>
        <v>0.162773247694888</v>
      </c>
    </row>
    <row r="98" spans="1:8" ht="12.75">
      <c r="A98" s="1">
        <f>+xform!A101</f>
        <v>41152</v>
      </c>
      <c r="B98" s="10">
        <f>+xform!V101</f>
        <v>0.009380219615124452</v>
      </c>
      <c r="C98" s="10">
        <f>+xform!M101</f>
        <v>0.015684211483248323</v>
      </c>
      <c r="D98" s="9">
        <f t="shared" si="10"/>
        <v>135475.87103001817</v>
      </c>
      <c r="E98" s="9">
        <f t="shared" si="10"/>
        <v>119789.35142163724</v>
      </c>
      <c r="F98" s="9">
        <f t="shared" si="11"/>
        <v>1258.9838775485405</v>
      </c>
      <c r="G98" s="9">
        <f t="shared" si="11"/>
        <v>1849.789038656425</v>
      </c>
      <c r="H98" s="4">
        <f t="shared" si="12"/>
        <v>0.15686519608380922</v>
      </c>
    </row>
    <row r="99" spans="1:8" ht="12.75">
      <c r="A99" s="1">
        <f>+xform!A102</f>
        <v>41180</v>
      </c>
      <c r="B99" s="10">
        <f>+xform!V102</f>
        <v>0.006842045064562501</v>
      </c>
      <c r="C99" s="10">
        <f>+xform!M102</f>
        <v>0.008394328418188624</v>
      </c>
      <c r="D99" s="9">
        <f aca="true" t="shared" si="13" ref="D99:E101">+D98*(1+B99)</f>
        <v>136402.80304476642</v>
      </c>
      <c r="E99" s="9">
        <f t="shared" si="13"/>
        <v>120794.90257847228</v>
      </c>
      <c r="F99" s="9">
        <f aca="true" t="shared" si="14" ref="F99:G101">+D99-D98</f>
        <v>926.9320147482504</v>
      </c>
      <c r="G99" s="9">
        <f t="shared" si="14"/>
        <v>1005.5511568350339</v>
      </c>
      <c r="H99" s="4">
        <f t="shared" si="12"/>
        <v>0.15607900466294145</v>
      </c>
    </row>
    <row r="100" spans="1:8" ht="12.75">
      <c r="A100" s="1">
        <f>+xform!A103</f>
        <v>41213</v>
      </c>
      <c r="B100" s="10">
        <f>+xform!V103</f>
        <v>-0.007273999876785817</v>
      </c>
      <c r="C100" s="10">
        <f>+xform!M103</f>
        <v>-0.001878763964026376</v>
      </c>
      <c r="D100" s="9">
        <f t="shared" si="13"/>
        <v>135410.60907222555</v>
      </c>
      <c r="E100" s="9">
        <f t="shared" si="13"/>
        <v>120567.95746846976</v>
      </c>
      <c r="F100" s="9">
        <f t="shared" si="14"/>
        <v>-992.1939725408738</v>
      </c>
      <c r="G100" s="9">
        <f t="shared" si="14"/>
        <v>-226.94511000251805</v>
      </c>
      <c r="H100" s="4">
        <f t="shared" si="12"/>
        <v>0.14842651603755797</v>
      </c>
    </row>
    <row r="101" spans="1:8" ht="12.75">
      <c r="A101" s="1">
        <f>+xform!A104</f>
        <v>41243</v>
      </c>
      <c r="B101" s="10">
        <f>+xform!V104</f>
        <v>0.011816047142634187</v>
      </c>
      <c r="C101" s="10">
        <f>+xform!M104</f>
        <v>0.012425911473655392</v>
      </c>
      <c r="D101" s="9">
        <f t="shared" si="13"/>
        <v>137010.6272126358</v>
      </c>
      <c r="E101" s="9">
        <f t="shared" si="13"/>
        <v>122066.12423453241</v>
      </c>
      <c r="F101" s="9">
        <f t="shared" si="14"/>
        <v>1600.0181404102477</v>
      </c>
      <c r="G101" s="9">
        <f t="shared" si="14"/>
        <v>1498.1667660626554</v>
      </c>
      <c r="H101" s="4">
        <f t="shared" si="12"/>
        <v>0.1494450297810339</v>
      </c>
    </row>
    <row r="102" spans="1:8" ht="12.75">
      <c r="A102" s="1">
        <f>+xform!A105</f>
        <v>41271</v>
      </c>
      <c r="B102" s="10">
        <f>+xform!V105</f>
        <v>0.0033468351566543803</v>
      </c>
      <c r="C102" s="10">
        <f>+xform!M105</f>
        <v>0.0024199700952083243</v>
      </c>
      <c r="D102" s="9">
        <f aca="true" t="shared" si="15" ref="D102:E104">+D101*(1+B102)</f>
        <v>137469.1791966263</v>
      </c>
      <c r="E102" s="9">
        <f t="shared" si="15"/>
        <v>122361.52060481797</v>
      </c>
      <c r="F102" s="9">
        <f aca="true" t="shared" si="16" ref="F102:G104">+D102-D101</f>
        <v>458.5519839905028</v>
      </c>
      <c r="G102" s="9">
        <f t="shared" si="16"/>
        <v>295.39637028555444</v>
      </c>
      <c r="H102" s="4">
        <f aca="true" t="shared" si="17" ref="H102:H107">+(D102/D$2-1)-(E102/E$2-1)</f>
        <v>0.15107658591808315</v>
      </c>
    </row>
    <row r="103" spans="1:8" ht="12.75">
      <c r="A103" s="1">
        <f>+xform!A106</f>
        <v>41305</v>
      </c>
      <c r="B103" s="10">
        <f>+xform!V106</f>
        <v>0.010597486413311184</v>
      </c>
      <c r="C103" s="10">
        <f>+xform!M106</f>
        <v>0.017171783271582194</v>
      </c>
      <c r="D103" s="9">
        <f t="shared" si="15"/>
        <v>138926.00695541158</v>
      </c>
      <c r="E103" s="9">
        <f t="shared" si="15"/>
        <v>124462.68611742512</v>
      </c>
      <c r="F103" s="9">
        <f t="shared" si="16"/>
        <v>1456.827758785279</v>
      </c>
      <c r="G103" s="9">
        <f t="shared" si="16"/>
        <v>2101.1655126071564</v>
      </c>
      <c r="H103" s="4">
        <f t="shared" si="17"/>
        <v>0.1446332083798645</v>
      </c>
    </row>
    <row r="104" spans="1:8" ht="12.75">
      <c r="A104" s="1">
        <f>+xform!A107</f>
        <v>41333</v>
      </c>
      <c r="B104" s="10">
        <f>+xform!V107</f>
        <v>0.004681799974125362</v>
      </c>
      <c r="C104" s="10">
        <f>+xform!M107</f>
        <v>0.008124246761502186</v>
      </c>
      <c r="D104" s="9">
        <f t="shared" si="15"/>
        <v>139576.43073118076</v>
      </c>
      <c r="E104" s="9">
        <f t="shared" si="15"/>
        <v>125473.85169204247</v>
      </c>
      <c r="F104" s="9">
        <f t="shared" si="16"/>
        <v>650.4237757691881</v>
      </c>
      <c r="G104" s="9">
        <f t="shared" si="16"/>
        <v>1011.1655746173492</v>
      </c>
      <c r="H104" s="4">
        <f t="shared" si="17"/>
        <v>0.14102579039138274</v>
      </c>
    </row>
    <row r="105" spans="1:8" ht="12.75">
      <c r="A105" s="1">
        <f>+xform!A108</f>
        <v>41361</v>
      </c>
      <c r="B105" s="10">
        <f>+xform!V108</f>
        <v>0.01113866604774066</v>
      </c>
      <c r="C105" s="10">
        <f>+xform!M108</f>
        <v>0.015715768070056955</v>
      </c>
      <c r="D105" s="9">
        <f aca="true" t="shared" si="18" ref="D105:E107">+D104*(1+B105)</f>
        <v>141131.125981231</v>
      </c>
      <c r="E105" s="9">
        <f t="shared" si="18"/>
        <v>127445.76964409134</v>
      </c>
      <c r="F105" s="9">
        <f aca="true" t="shared" si="19" ref="F105:G107">+D105-D104</f>
        <v>1554.695250050223</v>
      </c>
      <c r="G105" s="9">
        <f t="shared" si="19"/>
        <v>1971.9179520488688</v>
      </c>
      <c r="H105" s="4">
        <f t="shared" si="17"/>
        <v>0.13685356337139654</v>
      </c>
    </row>
    <row r="106" spans="1:8" ht="12.75">
      <c r="A106" s="1">
        <f>+xform!A109</f>
        <v>41394</v>
      </c>
      <c r="B106" s="10">
        <f>+xform!V109</f>
        <v>0.015113942882666102</v>
      </c>
      <c r="C106" s="10">
        <f>+xform!M109</f>
        <v>0.011021307518266476</v>
      </c>
      <c r="D106" s="9">
        <f t="shared" si="18"/>
        <v>143264.17375827767</v>
      </c>
      <c r="E106" s="9">
        <f t="shared" si="18"/>
        <v>128850.38866324104</v>
      </c>
      <c r="F106" s="9">
        <f t="shared" si="19"/>
        <v>2133.0477770466823</v>
      </c>
      <c r="G106" s="9">
        <f t="shared" si="19"/>
        <v>1404.6190191497008</v>
      </c>
      <c r="H106" s="4">
        <f t="shared" si="17"/>
        <v>0.14413785095036635</v>
      </c>
    </row>
    <row r="107" spans="1:8" ht="12.75">
      <c r="A107" s="1">
        <f>+xform!A110</f>
        <v>41425</v>
      </c>
      <c r="B107" s="10">
        <f>+xform!V110</f>
        <v>0.017515169570746877</v>
      </c>
      <c r="C107" s="10">
        <f>+xform!M110</f>
        <v>0.027409900406870878</v>
      </c>
      <c r="D107" s="9">
        <f t="shared" si="18"/>
        <v>145773.47005506686</v>
      </c>
      <c r="E107" s="9">
        <f t="shared" si="18"/>
        <v>132382.16498388708</v>
      </c>
      <c r="F107" s="9">
        <f t="shared" si="19"/>
        <v>2509.2962967891945</v>
      </c>
      <c r="G107" s="9">
        <f t="shared" si="19"/>
        <v>3531.7763206460368</v>
      </c>
      <c r="H107" s="4">
        <f t="shared" si="17"/>
        <v>0.13391305071179782</v>
      </c>
    </row>
    <row r="108" spans="1:8" ht="12.75">
      <c r="A108" s="1">
        <f>+xform!A111</f>
        <v>41455</v>
      </c>
      <c r="B108" s="10">
        <f>+xform!V111</f>
        <v>-0.01763646868400425</v>
      </c>
      <c r="C108" s="10">
        <f>+xform!M111</f>
        <v>-0.028406912909185112</v>
      </c>
      <c r="D108" s="9">
        <f aca="true" t="shared" si="20" ref="D108:E110">+D107*(1+B108)</f>
        <v>143202.54081548203</v>
      </c>
      <c r="E108" s="9">
        <f t="shared" si="20"/>
        <v>128621.59635246043</v>
      </c>
      <c r="F108" s="9">
        <f aca="true" t="shared" si="21" ref="F108:G110">+D108-D107</f>
        <v>-2570.9292395848315</v>
      </c>
      <c r="G108" s="9">
        <f t="shared" si="21"/>
        <v>-3760.5686314266495</v>
      </c>
      <c r="H108" s="4">
        <f aca="true" t="shared" si="22" ref="H108:H113">+(D108/D$2-1)-(E108/E$2-1)</f>
        <v>0.14580944463021606</v>
      </c>
    </row>
    <row r="109" spans="1:8" ht="12.75">
      <c r="A109" s="1">
        <f>+xform!A112</f>
        <v>41486</v>
      </c>
      <c r="B109" s="10">
        <f>+xform!V112</f>
        <v>0.008673517783495748</v>
      </c>
      <c r="C109" s="10">
        <f>+xform!M112</f>
        <v>0.02263834942531695</v>
      </c>
      <c r="D109" s="9">
        <f t="shared" si="20"/>
        <v>144444.6105998869</v>
      </c>
      <c r="E109" s="9">
        <f t="shared" si="20"/>
        <v>131533.37699432948</v>
      </c>
      <c r="F109" s="9">
        <f t="shared" si="21"/>
        <v>1242.0697844048555</v>
      </c>
      <c r="G109" s="9">
        <f t="shared" si="21"/>
        <v>2911.780641869045</v>
      </c>
      <c r="H109" s="4">
        <f t="shared" si="22"/>
        <v>0.12911233605557415</v>
      </c>
    </row>
    <row r="110" spans="1:8" ht="12.75">
      <c r="A110" s="1">
        <f>+xform!A113</f>
        <v>41516</v>
      </c>
      <c r="B110" s="10">
        <f>+xform!V113</f>
        <v>-0.0048979896396782845</v>
      </c>
      <c r="C110" s="10">
        <f>+xform!M113</f>
        <v>-0.01534336380462311</v>
      </c>
      <c r="D110" s="9">
        <f t="shared" si="20"/>
        <v>143737.1223936613</v>
      </c>
      <c r="E110" s="9">
        <f t="shared" si="20"/>
        <v>129515.21253865484</v>
      </c>
      <c r="F110" s="9">
        <f t="shared" si="21"/>
        <v>-707.4882062255929</v>
      </c>
      <c r="G110" s="9">
        <f t="shared" si="21"/>
        <v>-2018.1644556746323</v>
      </c>
      <c r="H110" s="4">
        <f t="shared" si="22"/>
        <v>0.14221909855006465</v>
      </c>
    </row>
    <row r="111" spans="1:8" ht="12.75">
      <c r="A111" s="1">
        <f>+xform!A114</f>
        <v>41547</v>
      </c>
      <c r="B111" s="10">
        <f>+xform!V114</f>
        <v>0.01683158320882698</v>
      </c>
      <c r="C111" s="10">
        <f>+xform!M114</f>
        <v>0.021684705791417902</v>
      </c>
      <c r="D111" s="9">
        <f aca="true" t="shared" si="23" ref="D111:E113">+D110*(1+B111)</f>
        <v>146156.44572942756</v>
      </c>
      <c r="E111" s="9">
        <f t="shared" si="23"/>
        <v>132323.71181806852</v>
      </c>
      <c r="F111" s="9">
        <f aca="true" t="shared" si="24" ref="F111:G113">+D111-D110</f>
        <v>2419.3233357662684</v>
      </c>
      <c r="G111" s="9">
        <f t="shared" si="24"/>
        <v>2808.499279413678</v>
      </c>
      <c r="H111" s="4">
        <f t="shared" si="22"/>
        <v>0.1383273391135904</v>
      </c>
    </row>
    <row r="112" spans="1:8" ht="12.75">
      <c r="A112" s="1">
        <f>+xform!A115</f>
        <v>41578</v>
      </c>
      <c r="B112" s="10">
        <f>+xform!V115</f>
        <v>0.026326123050249083</v>
      </c>
      <c r="C112" s="10">
        <f>+xform!M115</f>
        <v>0.035557853364516445</v>
      </c>
      <c r="D112" s="9">
        <f t="shared" si="23"/>
        <v>150004.17830428755</v>
      </c>
      <c r="E112" s="9">
        <f t="shared" si="23"/>
        <v>137028.85895954393</v>
      </c>
      <c r="F112" s="9">
        <f t="shared" si="24"/>
        <v>3847.7325748599833</v>
      </c>
      <c r="G112" s="9">
        <f t="shared" si="24"/>
        <v>4705.147141475405</v>
      </c>
      <c r="H112" s="4">
        <f t="shared" si="22"/>
        <v>0.12975319344743608</v>
      </c>
    </row>
    <row r="113" spans="1:8" ht="12.75">
      <c r="A113" s="1">
        <f>+xform!A116</f>
        <v>41608</v>
      </c>
      <c r="B113" s="10">
        <f>+xform!V116</f>
        <v>0.010273826097038722</v>
      </c>
      <c r="C113" s="10">
        <f>+xform!M116</f>
        <v>0.013267807806574548</v>
      </c>
      <c r="D113" s="9">
        <f t="shared" si="23"/>
        <v>151545.29514601498</v>
      </c>
      <c r="E113" s="9">
        <f t="shared" si="23"/>
        <v>138846.93152417336</v>
      </c>
      <c r="F113" s="9">
        <f t="shared" si="24"/>
        <v>1541.1168417274312</v>
      </c>
      <c r="G113" s="9">
        <f t="shared" si="24"/>
        <v>1818.0725646294304</v>
      </c>
      <c r="H113" s="4">
        <f t="shared" si="22"/>
        <v>0.12698363621841624</v>
      </c>
    </row>
    <row r="114" spans="1:8" ht="12.75">
      <c r="A114" s="1">
        <f>+xform!A117</f>
        <v>41638</v>
      </c>
      <c r="B114" s="10">
        <f>+xform!V117</f>
        <v>-0.0019974074536926703</v>
      </c>
      <c r="C114" s="10">
        <f>+xform!M117</f>
        <v>-0.0007016122271128912</v>
      </c>
      <c r="D114" s="9">
        <f aca="true" t="shared" si="25" ref="D114:E116">+D113*(1+B114)</f>
        <v>151242.59744391826</v>
      </c>
      <c r="E114" s="9">
        <f t="shared" si="25"/>
        <v>138749.5148193189</v>
      </c>
      <c r="F114" s="9">
        <f aca="true" t="shared" si="26" ref="F114:G116">+D114-D113</f>
        <v>-302.69770209671697</v>
      </c>
      <c r="G114" s="9">
        <f t="shared" si="26"/>
        <v>-97.4167048544623</v>
      </c>
      <c r="H114" s="4">
        <f aca="true" t="shared" si="27" ref="H114:H119">+(D114/D$2-1)-(E114/E$2-1)</f>
        <v>0.12493082624599361</v>
      </c>
    </row>
    <row r="115" spans="1:8" ht="12.75">
      <c r="A115" s="1">
        <f>+xform!A118</f>
        <v>41670</v>
      </c>
      <c r="B115" s="10">
        <f>+xform!V118</f>
        <v>-0.0033081885643686214</v>
      </c>
      <c r="C115" s="10">
        <f>+xform!M118</f>
        <v>-0.006341169749803997</v>
      </c>
      <c r="D115" s="9">
        <f t="shared" si="25"/>
        <v>150742.25841260888</v>
      </c>
      <c r="E115" s="9">
        <f t="shared" si="25"/>
        <v>137869.68059314665</v>
      </c>
      <c r="F115" s="9">
        <f t="shared" si="26"/>
        <v>-500.33903130938415</v>
      </c>
      <c r="G115" s="9">
        <f t="shared" si="26"/>
        <v>-879.8342261722428</v>
      </c>
      <c r="H115" s="4">
        <f t="shared" si="27"/>
        <v>0.12872577819462228</v>
      </c>
    </row>
    <row r="116" spans="1:8" ht="12.75">
      <c r="A116" s="1">
        <f>+xform!A119</f>
        <v>41698</v>
      </c>
      <c r="B116" s="10">
        <f>+xform!V119</f>
        <v>0.0065014092113117984</v>
      </c>
      <c r="C116" s="10">
        <f>+xform!M119</f>
        <v>0.018143705874154613</v>
      </c>
      <c r="D116" s="9">
        <f t="shared" si="25"/>
        <v>151722.29551998657</v>
      </c>
      <c r="E116" s="9">
        <f t="shared" si="25"/>
        <v>140371.14752679237</v>
      </c>
      <c r="F116" s="9">
        <f t="shared" si="26"/>
        <v>980.0371073776914</v>
      </c>
      <c r="G116" s="9">
        <f t="shared" si="26"/>
        <v>2501.4669336457155</v>
      </c>
      <c r="H116" s="4">
        <f t="shared" si="27"/>
        <v>0.1135114799319421</v>
      </c>
    </row>
    <row r="117" spans="1:8" ht="12.75">
      <c r="A117" s="1">
        <f>+xform!A120</f>
        <v>41729</v>
      </c>
      <c r="B117" s="10">
        <f>+xform!V120</f>
        <v>0.00893771066228685</v>
      </c>
      <c r="C117" s="10">
        <f>+xform!M120</f>
        <v>0.00771925566499978</v>
      </c>
      <c r="D117" s="9">
        <f aca="true" t="shared" si="28" ref="D117:E119">+D116*(1+B117)</f>
        <v>153078.34549836218</v>
      </c>
      <c r="E117" s="9">
        <f t="shared" si="28"/>
        <v>141454.70830254108</v>
      </c>
      <c r="F117" s="9">
        <f aca="true" t="shared" si="29" ref="F117:G119">+D117-D116</f>
        <v>1356.0499783756095</v>
      </c>
      <c r="G117" s="9">
        <f t="shared" si="29"/>
        <v>1083.560775748716</v>
      </c>
      <c r="H117" s="4">
        <f t="shared" si="27"/>
        <v>0.1162363719582109</v>
      </c>
    </row>
    <row r="118" spans="1:8" ht="12.75">
      <c r="A118" s="1">
        <f>+xform!A121</f>
        <v>41759</v>
      </c>
      <c r="B118" s="10">
        <f>+xform!V121</f>
        <v>-0.0006063195772836464</v>
      </c>
      <c r="C118" s="10">
        <f>+xform!M121</f>
        <v>-0.0008848427357395436</v>
      </c>
      <c r="D118" s="9">
        <f t="shared" si="28"/>
        <v>152985.53110062834</v>
      </c>
      <c r="E118" s="9">
        <f t="shared" si="28"/>
        <v>141329.54313146343</v>
      </c>
      <c r="F118" s="9">
        <f t="shared" si="29"/>
        <v>-92.81439773383318</v>
      </c>
      <c r="G118" s="9">
        <f t="shared" si="29"/>
        <v>-125.16517107764957</v>
      </c>
      <c r="H118" s="4">
        <f t="shared" si="27"/>
        <v>0.11655987969164894</v>
      </c>
    </row>
    <row r="119" spans="1:8" ht="12.75">
      <c r="A119" s="1">
        <f>+xform!A122</f>
        <v>41789</v>
      </c>
      <c r="B119" s="10">
        <f>+xform!V122</f>
        <v>0.025049874890810425</v>
      </c>
      <c r="C119" s="10">
        <f>+xform!M122</f>
        <v>0.030670199593940975</v>
      </c>
      <c r="D119" s="9">
        <f t="shared" si="28"/>
        <v>156817.79951480325</v>
      </c>
      <c r="E119" s="9">
        <f t="shared" si="28"/>
        <v>145664.1484278259</v>
      </c>
      <c r="F119" s="9">
        <f t="shared" si="29"/>
        <v>3832.268414174905</v>
      </c>
      <c r="G119" s="9">
        <f t="shared" si="29"/>
        <v>4334.605296362453</v>
      </c>
      <c r="H119" s="4">
        <f t="shared" si="27"/>
        <v>0.11153651086977368</v>
      </c>
    </row>
    <row r="120" spans="1:8" ht="12.75">
      <c r="A120" s="1">
        <f>+xform!A123</f>
        <v>41820</v>
      </c>
      <c r="B120" s="10">
        <f>+xform!V123</f>
        <v>0.005927079732443712</v>
      </c>
      <c r="C120" s="10">
        <f>+xform!M123</f>
        <v>0.0075944845986187556</v>
      </c>
      <c r="D120" s="9">
        <f aca="true" t="shared" si="30" ref="D120:E122">+D119*(1+B120)</f>
        <v>157747.27111599388</v>
      </c>
      <c r="E120" s="9">
        <f t="shared" si="30"/>
        <v>146770.3925596319</v>
      </c>
      <c r="F120" s="9">
        <f aca="true" t="shared" si="31" ref="F120:G122">+D120-D119</f>
        <v>929.4716011906276</v>
      </c>
      <c r="G120" s="9">
        <f t="shared" si="31"/>
        <v>1106.2441318060155</v>
      </c>
      <c r="H120" s="4">
        <f aca="true" t="shared" si="32" ref="H120:H125">+(D120/D$2-1)-(E120/E$2-1)</f>
        <v>0.10976878556361958</v>
      </c>
    </row>
    <row r="121" spans="1:8" ht="12.75">
      <c r="A121" s="1">
        <f>+xform!A124</f>
        <v>41851</v>
      </c>
      <c r="B121" s="10">
        <f>+xform!V124</f>
        <v>-0.014001981132360248</v>
      </c>
      <c r="C121" s="10">
        <f>+xform!M124</f>
        <v>-0.012582206322099285</v>
      </c>
      <c r="D121" s="9">
        <f t="shared" si="30"/>
        <v>155538.4968021464</v>
      </c>
      <c r="E121" s="9">
        <f t="shared" si="30"/>
        <v>144923.6971984711</v>
      </c>
      <c r="F121" s="9">
        <f t="shared" si="31"/>
        <v>-2208.774313847476</v>
      </c>
      <c r="G121" s="9">
        <f t="shared" si="31"/>
        <v>-1846.6953611607896</v>
      </c>
      <c r="H121" s="4">
        <f t="shared" si="32"/>
        <v>0.10614799603675285</v>
      </c>
    </row>
    <row r="122" spans="1:8" ht="12.75">
      <c r="A122" s="1">
        <f>+xform!A125</f>
        <v>41880</v>
      </c>
      <c r="B122" s="10">
        <f>+xform!V125</f>
        <v>0.02048680224939229</v>
      </c>
      <c r="C122" s="10">
        <f>+xform!M125</f>
        <v>0.019843912254854865</v>
      </c>
      <c r="D122" s="9">
        <f t="shared" si="30"/>
        <v>158724.9832282997</v>
      </c>
      <c r="E122" s="9">
        <f t="shared" si="30"/>
        <v>147799.5503293267</v>
      </c>
      <c r="F122" s="9">
        <f t="shared" si="31"/>
        <v>3186.4864261533075</v>
      </c>
      <c r="G122" s="9">
        <f t="shared" si="31"/>
        <v>2875.8531308555976</v>
      </c>
      <c r="H122" s="4">
        <f t="shared" si="32"/>
        <v>0.10925432898973009</v>
      </c>
    </row>
    <row r="123" spans="1:8" ht="12.75">
      <c r="A123" s="1">
        <f>+xform!A126</f>
        <v>41912</v>
      </c>
      <c r="B123" s="10">
        <f>+xform!V126</f>
        <v>0.008813467883057655</v>
      </c>
      <c r="C123" s="10">
        <f>+xform!M126</f>
        <v>0.017891795915434484</v>
      </c>
      <c r="D123" s="9">
        <f aca="true" t="shared" si="33" ref="D123:E125">+D122*(1+B123)</f>
        <v>160123.9007702212</v>
      </c>
      <c r="E123" s="9">
        <f t="shared" si="33"/>
        <v>150443.94972021203</v>
      </c>
      <c r="F123" s="9">
        <f aca="true" t="shared" si="34" ref="F123:G125">+D123-D122</f>
        <v>1398.917541921488</v>
      </c>
      <c r="G123" s="9">
        <f t="shared" si="34"/>
        <v>2644.3993908853154</v>
      </c>
      <c r="H123" s="4">
        <f t="shared" si="32"/>
        <v>0.09679951050009183</v>
      </c>
    </row>
    <row r="124" spans="1:8" ht="12.75">
      <c r="A124" s="1">
        <f>+xform!A127</f>
        <v>41943</v>
      </c>
      <c r="B124" s="10">
        <f>+xform!V127</f>
        <v>-0.009163857643721624</v>
      </c>
      <c r="C124" s="10">
        <f>+xform!M127</f>
        <v>-0.005836604868365704</v>
      </c>
      <c r="D124" s="9">
        <f t="shared" si="33"/>
        <v>158656.5481382055</v>
      </c>
      <c r="E124" s="9">
        <f t="shared" si="33"/>
        <v>149565.8678308589</v>
      </c>
      <c r="F124" s="9">
        <f t="shared" si="34"/>
        <v>-1467.3526320157107</v>
      </c>
      <c r="G124" s="9">
        <f t="shared" si="34"/>
        <v>-878.0818893531396</v>
      </c>
      <c r="H124" s="4">
        <f t="shared" si="32"/>
        <v>0.0909068030734661</v>
      </c>
    </row>
    <row r="125" spans="1:8" ht="12.75">
      <c r="A125" s="1">
        <f>+xform!A128</f>
        <v>41973</v>
      </c>
      <c r="B125" s="10">
        <f>+xform!V128</f>
        <v>0.013638699966361615</v>
      </c>
      <c r="C125" s="10">
        <f>+xform!M128</f>
        <v>0.027427421440549393</v>
      </c>
      <c r="D125" s="9">
        <f t="shared" si="33"/>
        <v>160820.41719596108</v>
      </c>
      <c r="E125" s="9">
        <f t="shared" si="33"/>
        <v>153668.07392097736</v>
      </c>
      <c r="F125" s="9">
        <f t="shared" si="34"/>
        <v>2163.869057755597</v>
      </c>
      <c r="G125" s="9">
        <f t="shared" si="34"/>
        <v>4102.206090118474</v>
      </c>
      <c r="H125" s="4">
        <f t="shared" si="32"/>
        <v>0.07152343274983708</v>
      </c>
    </row>
    <row r="126" spans="1:8" ht="12.75">
      <c r="A126" s="1">
        <f>+xform!A129</f>
        <v>42004</v>
      </c>
      <c r="B126" s="10">
        <f>+xform!V129</f>
        <v>-0.006894225918348676</v>
      </c>
      <c r="C126" s="10">
        <f>+xform!M129</f>
        <v>-0.0022268663161673745</v>
      </c>
      <c r="D126" s="9">
        <f aca="true" t="shared" si="35" ref="D126:E128">+D125*(1+B126)</f>
        <v>159711.68490752904</v>
      </c>
      <c r="E126" s="9">
        <f t="shared" si="35"/>
        <v>153325.87566329242</v>
      </c>
      <c r="F126" s="9">
        <f aca="true" t="shared" si="36" ref="F126:G128">+D126-D125</f>
        <v>-1108.7322884320456</v>
      </c>
      <c r="G126" s="9">
        <f t="shared" si="36"/>
        <v>-342.1982576849405</v>
      </c>
      <c r="H126" s="4">
        <f aca="true" t="shared" si="37" ref="H126:H131">+(D126/D$2-1)-(E126/E$2-1)</f>
        <v>0.06385809244236618</v>
      </c>
    </row>
    <row r="127" spans="1:8" ht="12.75">
      <c r="A127" s="1">
        <f>+xform!A130</f>
        <v>42034</v>
      </c>
      <c r="B127" s="10">
        <f>+xform!V130</f>
        <v>0.020421628663504755</v>
      </c>
      <c r="C127" s="10">
        <f>+xform!M130</f>
        <v>0.03646369484250218</v>
      </c>
      <c r="D127" s="9">
        <f t="shared" si="35"/>
        <v>162973.25762993327</v>
      </c>
      <c r="E127" s="9">
        <f t="shared" si="35"/>
        <v>158916.70360493814</v>
      </c>
      <c r="F127" s="9">
        <f t="shared" si="36"/>
        <v>3261.572722404235</v>
      </c>
      <c r="G127" s="9">
        <f t="shared" si="36"/>
        <v>5590.827941645723</v>
      </c>
      <c r="H127" s="4">
        <f t="shared" si="37"/>
        <v>0.04056554024995118</v>
      </c>
    </row>
    <row r="128" spans="1:8" ht="12.75">
      <c r="A128" s="1">
        <f>+xform!A131</f>
        <v>42062</v>
      </c>
      <c r="B128" s="10">
        <f>+xform!V131</f>
        <v>0.013499342050922567</v>
      </c>
      <c r="C128" s="10">
        <f>+xform!M131</f>
        <v>0.03824890605918214</v>
      </c>
      <c r="D128" s="9">
        <f t="shared" si="35"/>
        <v>165173.2893798329</v>
      </c>
      <c r="E128" s="9">
        <f t="shared" si="35"/>
        <v>164995.0936723583</v>
      </c>
      <c r="F128" s="9">
        <f t="shared" si="36"/>
        <v>2200.0317498996155</v>
      </c>
      <c r="G128" s="9">
        <f t="shared" si="36"/>
        <v>6078.390067420172</v>
      </c>
      <c r="H128" s="4">
        <f t="shared" si="37"/>
        <v>0.0017819570747457103</v>
      </c>
    </row>
    <row r="129" spans="1:8" ht="12.75">
      <c r="A129" s="1">
        <v>42094</v>
      </c>
      <c r="B129" s="10">
        <f>+xform!V132</f>
        <v>0.006128355944621771</v>
      </c>
      <c r="C129" s="10">
        <f>+xform!M132</f>
        <v>0.019153449175549443</v>
      </c>
      <c r="D129" s="9">
        <f aca="true" t="shared" si="38" ref="D129:E131">+D128*(1+B129)</f>
        <v>166185.5300896965</v>
      </c>
      <c r="E129" s="9">
        <f t="shared" si="38"/>
        <v>168155.31881322686</v>
      </c>
      <c r="F129" s="9">
        <f aca="true" t="shared" si="39" ref="F129:G131">+D129-D128</f>
        <v>1012.2407098636031</v>
      </c>
      <c r="G129" s="9">
        <f t="shared" si="39"/>
        <v>3160.2251408685406</v>
      </c>
      <c r="H129" s="4">
        <f t="shared" si="37"/>
        <v>-0.019697887235303524</v>
      </c>
    </row>
    <row r="130" spans="1:8" ht="12.75">
      <c r="A130" s="1">
        <v>42124</v>
      </c>
      <c r="B130" s="10">
        <f>+xform!V133</f>
        <v>-0.007107806740227837</v>
      </c>
      <c r="C130" s="10">
        <f>+xform!M133</f>
        <v>-0.015507983760978762</v>
      </c>
      <c r="D130" s="9">
        <f t="shared" si="38"/>
        <v>165004.31545879663</v>
      </c>
      <c r="E130" s="9">
        <f t="shared" si="38"/>
        <v>165547.56885974912</v>
      </c>
      <c r="F130" s="9">
        <f t="shared" si="39"/>
        <v>-1181.2146308998636</v>
      </c>
      <c r="G130" s="9">
        <f t="shared" si="39"/>
        <v>-2607.7499534777307</v>
      </c>
      <c r="H130" s="4">
        <f t="shared" si="37"/>
        <v>-0.005432534009524925</v>
      </c>
    </row>
    <row r="131" spans="1:8" ht="12.75">
      <c r="A131" s="1">
        <v>42153</v>
      </c>
      <c r="B131" s="10">
        <f>+xform!V134</f>
        <v>0.008206914538507082</v>
      </c>
      <c r="C131" s="10">
        <f>+xform!M134</f>
        <v>0.011722774021339144</v>
      </c>
      <c r="D131" s="9">
        <f t="shared" si="38"/>
        <v>166358.49177425183</v>
      </c>
      <c r="E131" s="9">
        <f t="shared" si="38"/>
        <v>167488.24559927406</v>
      </c>
      <c r="F131" s="9">
        <f t="shared" si="39"/>
        <v>1354.1763154552027</v>
      </c>
      <c r="G131" s="9">
        <f t="shared" si="39"/>
        <v>1940.6767395249335</v>
      </c>
      <c r="H131" s="4">
        <f t="shared" si="37"/>
        <v>-0.011297538250222283</v>
      </c>
    </row>
    <row r="132" spans="1:8" ht="12.75">
      <c r="A132" s="1">
        <v>42185</v>
      </c>
      <c r="B132" s="10">
        <f>+xform!V135</f>
        <v>-0.01754863833521468</v>
      </c>
      <c r="C132" s="10">
        <f>+xform!M135</f>
        <v>-0.027039472703227305</v>
      </c>
      <c r="D132" s="9">
        <f aca="true" t="shared" si="40" ref="D132:E134">+D131*(1+B132)</f>
        <v>163439.1267681137</v>
      </c>
      <c r="E132" s="9">
        <f t="shared" si="40"/>
        <v>162959.45175428106</v>
      </c>
      <c r="F132" s="9">
        <f aca="true" t="shared" si="41" ref="F132:G134">+D132-D131</f>
        <v>-2919.365006138134</v>
      </c>
      <c r="G132" s="9">
        <f t="shared" si="41"/>
        <v>-4528.793844992993</v>
      </c>
      <c r="H132" s="4">
        <f aca="true" t="shared" si="42" ref="H132:H137">+(D132/D$2-1)-(E132/E$2-1)</f>
        <v>0.004796750138326367</v>
      </c>
    </row>
    <row r="133" spans="1:8" ht="12.75">
      <c r="A133" s="1">
        <v>42216</v>
      </c>
      <c r="B133" s="10">
        <f>+xform!V136</f>
        <v>0.00992206129889792</v>
      </c>
      <c r="C133" s="10">
        <f>+xform!M136</f>
        <v>0.013443574310597239</v>
      </c>
      <c r="D133" s="9">
        <f t="shared" si="40"/>
        <v>165060.77980254526</v>
      </c>
      <c r="E133" s="9">
        <f t="shared" si="40"/>
        <v>165150.2092535539</v>
      </c>
      <c r="F133" s="9">
        <f t="shared" si="41"/>
        <v>1621.6530344315688</v>
      </c>
      <c r="G133" s="9">
        <f t="shared" si="41"/>
        <v>2190.757499272848</v>
      </c>
      <c r="H133" s="4">
        <f t="shared" si="42"/>
        <v>-0.0008942945100864907</v>
      </c>
    </row>
    <row r="134" spans="1:8" ht="12.75">
      <c r="A134" s="1">
        <v>42247</v>
      </c>
      <c r="B134" s="10">
        <f>+xform!V137</f>
        <v>-0.025084783608952582</v>
      </c>
      <c r="C134" s="10">
        <f>+xform!M137</f>
        <v>-0.05215445673925297</v>
      </c>
      <c r="D134" s="9">
        <f t="shared" si="40"/>
        <v>160920.26585887343</v>
      </c>
      <c r="E134" s="9">
        <f t="shared" si="40"/>
        <v>156536.88980956085</v>
      </c>
      <c r="F134" s="9">
        <f t="shared" si="41"/>
        <v>-4140.513943671831</v>
      </c>
      <c r="G134" s="9">
        <f t="shared" si="41"/>
        <v>-8613.319443993067</v>
      </c>
      <c r="H134" s="4">
        <f t="shared" si="42"/>
        <v>0.04383376049312582</v>
      </c>
    </row>
    <row r="135" spans="1:8" ht="12.75">
      <c r="A135" s="1">
        <v>42277</v>
      </c>
      <c r="B135" s="10">
        <f>+xform!V138</f>
        <v>-0.0010137481713306641</v>
      </c>
      <c r="C135" s="10">
        <f>+xform!M138</f>
        <v>-0.021248996772581363</v>
      </c>
      <c r="D135" s="9">
        <f aca="true" t="shared" si="43" ref="D135:E137">+D134*(1+B135)</f>
        <v>160757.13323362896</v>
      </c>
      <c r="E135" s="9">
        <f t="shared" si="43"/>
        <v>153210.63794320755</v>
      </c>
      <c r="F135" s="9">
        <f aca="true" t="shared" si="44" ref="F135:G137">+D135-D134</f>
        <v>-163.13262524447055</v>
      </c>
      <c r="G135" s="9">
        <f t="shared" si="44"/>
        <v>-3326.2518663532974</v>
      </c>
      <c r="H135" s="4">
        <f t="shared" si="42"/>
        <v>0.07546495290421418</v>
      </c>
    </row>
    <row r="136" spans="1:8" ht="12.75">
      <c r="A136" s="1">
        <v>42308</v>
      </c>
      <c r="B136" s="10">
        <f>+xform!V139</f>
        <v>0.014233069391061014</v>
      </c>
      <c r="C136" s="10">
        <f>+xform!M139</f>
        <v>0.0583601580495813</v>
      </c>
      <c r="D136" s="9">
        <f t="shared" si="43"/>
        <v>163045.20066605124</v>
      </c>
      <c r="E136" s="9">
        <f t="shared" si="43"/>
        <v>162152.03498845032</v>
      </c>
      <c r="F136" s="9">
        <f t="shared" si="44"/>
        <v>2288.067432422278</v>
      </c>
      <c r="G136" s="9">
        <f t="shared" si="44"/>
        <v>8941.397045242775</v>
      </c>
      <c r="H136" s="4">
        <f t="shared" si="42"/>
        <v>0.008931656776009156</v>
      </c>
    </row>
    <row r="137" spans="1:8" ht="12.75">
      <c r="A137" s="1">
        <v>42338</v>
      </c>
      <c r="B137" s="10">
        <f>+xform!V140</f>
        <v>0.008025940330438373</v>
      </c>
      <c r="C137" s="10">
        <f>+xform!M140</f>
        <v>0.02952170434194832</v>
      </c>
      <c r="D137" s="9">
        <f t="shared" si="43"/>
        <v>164353.7917177613</v>
      </c>
      <c r="E137" s="9">
        <f t="shared" si="43"/>
        <v>166939.0394238246</v>
      </c>
      <c r="F137" s="9">
        <f t="shared" si="44"/>
        <v>1308.591051710071</v>
      </c>
      <c r="G137" s="9">
        <f t="shared" si="44"/>
        <v>4787.004435374285</v>
      </c>
      <c r="H137" s="4">
        <f t="shared" si="42"/>
        <v>-0.02585247706063276</v>
      </c>
    </row>
    <row r="138" spans="1:8" ht="12.75">
      <c r="A138" s="1">
        <v>42368</v>
      </c>
      <c r="B138" s="10">
        <f>+xform!V141</f>
        <v>-0.016539805428930257</v>
      </c>
      <c r="C138" s="10">
        <f>+xform!M141</f>
        <v>-0.03361719523596863</v>
      </c>
      <c r="D138" s="9">
        <f aca="true" t="shared" si="45" ref="D138:E140">+D137*(1+B138)</f>
        <v>161635.4119812426</v>
      </c>
      <c r="E138" s="9">
        <f t="shared" si="45"/>
        <v>161327.01714300882</v>
      </c>
      <c r="F138" s="9">
        <f aca="true" t="shared" si="46" ref="F138:G140">+D138-D137</f>
        <v>-2718.37973651872</v>
      </c>
      <c r="G138" s="9">
        <f t="shared" si="46"/>
        <v>-5612.022280815785</v>
      </c>
      <c r="H138" s="4">
        <f aca="true" t="shared" si="47" ref="H138:H143">+(D138/D$2-1)-(E138/E$2-1)</f>
        <v>0.003083948382337498</v>
      </c>
    </row>
    <row r="139" spans="1:8" ht="12.75">
      <c r="A139" s="1">
        <v>42400</v>
      </c>
      <c r="B139" s="10">
        <f>+xform!V142</f>
        <v>-0.008704621451858066</v>
      </c>
      <c r="C139" s="10">
        <f>+xform!M142</f>
        <v>-0.04012039838398188</v>
      </c>
      <c r="D139" s="9">
        <f t="shared" si="45"/>
        <v>160228.43690673076</v>
      </c>
      <c r="E139" s="9">
        <f t="shared" si="45"/>
        <v>154854.51294513184</v>
      </c>
      <c r="F139" s="9">
        <f t="shared" si="46"/>
        <v>-1406.9750745118363</v>
      </c>
      <c r="G139" s="9">
        <f t="shared" si="46"/>
        <v>-6472.504197876988</v>
      </c>
      <c r="H139" s="4">
        <f t="shared" si="47"/>
        <v>0.053739239615989254</v>
      </c>
    </row>
    <row r="140" spans="1:8" ht="12.75">
      <c r="A140" s="1">
        <v>42429</v>
      </c>
      <c r="B140" s="10">
        <f>+xform!V143</f>
        <v>-0.0022059217703689865</v>
      </c>
      <c r="C140" s="10">
        <f>+xform!M143</f>
        <v>-0.004307449714390265</v>
      </c>
      <c r="D140" s="9">
        <f t="shared" si="45"/>
        <v>159874.985509526</v>
      </c>
      <c r="E140" s="9">
        <f t="shared" si="45"/>
        <v>154187.4849175743</v>
      </c>
      <c r="F140" s="9">
        <f t="shared" si="46"/>
        <v>-353.45139720474253</v>
      </c>
      <c r="G140" s="9">
        <f t="shared" si="46"/>
        <v>-667.0280275575351</v>
      </c>
      <c r="H140" s="4">
        <f t="shared" si="47"/>
        <v>0.05687500591951711</v>
      </c>
    </row>
    <row r="141" spans="1:8" ht="12.75">
      <c r="A141" s="1">
        <v>42460</v>
      </c>
      <c r="B141" s="10">
        <f>+xform!V144</f>
        <v>0.0038021976496779132</v>
      </c>
      <c r="C141" s="10">
        <f>+xform!M144</f>
        <v>0.009905396200178718</v>
      </c>
      <c r="D141" s="9">
        <f aca="true" t="shared" si="48" ref="D141:E143">+D140*(1+B141)</f>
        <v>160482.8618036726</v>
      </c>
      <c r="E141" s="9">
        <f t="shared" si="48"/>
        <v>155714.77304479195</v>
      </c>
      <c r="F141" s="9">
        <f aca="true" t="shared" si="49" ref="F141:G143">+D141-D140</f>
        <v>607.876294146583</v>
      </c>
      <c r="G141" s="9">
        <f t="shared" si="49"/>
        <v>1527.2881272176455</v>
      </c>
      <c r="H141" s="4">
        <f t="shared" si="47"/>
        <v>0.0476808875888064</v>
      </c>
    </row>
    <row r="142" spans="1:8" ht="12.75">
      <c r="A142" s="1">
        <v>42489</v>
      </c>
      <c r="B142" s="10">
        <f>+xform!V145</f>
        <v>-4.096876255179141E-05</v>
      </c>
      <c r="C142" s="10">
        <f>+xform!M145</f>
        <v>-0.0003417328196845483</v>
      </c>
      <c r="D142" s="9">
        <f t="shared" si="48"/>
        <v>160476.28701941372</v>
      </c>
      <c r="E142" s="9">
        <f t="shared" si="48"/>
        <v>155661.5601963328</v>
      </c>
      <c r="F142" s="9">
        <f t="shared" si="49"/>
        <v>-6.574784258875297</v>
      </c>
      <c r="G142" s="9">
        <f t="shared" si="49"/>
        <v>-53.212848459137604</v>
      </c>
      <c r="H142" s="4">
        <f t="shared" si="47"/>
        <v>0.04814726823080906</v>
      </c>
    </row>
    <row r="143" spans="1:8" ht="12.75">
      <c r="A143" s="1">
        <v>42521</v>
      </c>
      <c r="B143" s="10">
        <f>+xform!V146</f>
        <v>0.02008831805876682</v>
      </c>
      <c r="C143" s="10">
        <f>+xform!M146</f>
        <v>0.02498443127516661</v>
      </c>
      <c r="D143" s="9">
        <f t="shared" si="48"/>
        <v>163699.98571394966</v>
      </c>
      <c r="E143" s="9">
        <f t="shared" si="48"/>
        <v>159550.6757492433</v>
      </c>
      <c r="F143" s="9">
        <f t="shared" si="49"/>
        <v>3223.6986945359386</v>
      </c>
      <c r="G143" s="9">
        <f t="shared" si="49"/>
        <v>3889.115552910487</v>
      </c>
      <c r="H143" s="4">
        <f t="shared" si="47"/>
        <v>0.041493099647063714</v>
      </c>
    </row>
    <row r="144" spans="1:8" ht="12.75">
      <c r="A144" s="1">
        <v>42551</v>
      </c>
      <c r="B144" s="10">
        <f>+xform!V147</f>
        <v>-0.00806714386564016</v>
      </c>
      <c r="C144" s="10">
        <f>+xform!M147</f>
        <v>-0.01847767209522528</v>
      </c>
      <c r="D144" s="9">
        <f aca="true" t="shared" si="50" ref="D144:E146">+D143*(1+B144)</f>
        <v>162379.394378392</v>
      </c>
      <c r="E144" s="9">
        <f t="shared" si="50"/>
        <v>156602.55068017717</v>
      </c>
      <c r="F144" s="9">
        <f aca="true" t="shared" si="51" ref="F144:G146">+D144-D143</f>
        <v>-1320.5913355576631</v>
      </c>
      <c r="G144" s="9">
        <f t="shared" si="51"/>
        <v>-2948.1250690661254</v>
      </c>
      <c r="H144" s="4">
        <f aca="true" t="shared" si="52" ref="H144:H149">+(D144/D$2-1)-(E144/E$2-1)</f>
        <v>0.057768436982148286</v>
      </c>
    </row>
    <row r="145" spans="1:8" ht="12.75">
      <c r="A145" s="1">
        <v>42582</v>
      </c>
      <c r="B145" s="10">
        <f>+xform!V148</f>
        <v>0.014682792387054385</v>
      </c>
      <c r="C145" s="10">
        <f>+xform!M148</f>
        <v>0.013721883601953321</v>
      </c>
      <c r="D145" s="9">
        <f t="shared" si="50"/>
        <v>164763.57731398553</v>
      </c>
      <c r="E145" s="9">
        <f t="shared" si="50"/>
        <v>158751.43265237956</v>
      </c>
      <c r="F145" s="9">
        <f t="shared" si="51"/>
        <v>2384.1829355935333</v>
      </c>
      <c r="G145" s="9">
        <f t="shared" si="51"/>
        <v>2148.881972202391</v>
      </c>
      <c r="H145" s="4">
        <f t="shared" si="52"/>
        <v>0.06012144661605956</v>
      </c>
    </row>
    <row r="146" spans="1:8" ht="12.75">
      <c r="A146" s="1">
        <v>42613</v>
      </c>
      <c r="B146" s="10">
        <f>+xform!V149</f>
        <v>0.002616797613014926</v>
      </c>
      <c r="C146" s="10">
        <f>+xform!M149</f>
        <v>0.005183200197547721</v>
      </c>
      <c r="D146" s="9">
        <f t="shared" si="50"/>
        <v>165194.73024981256</v>
      </c>
      <c r="E146" s="9">
        <f t="shared" si="50"/>
        <v>159574.27310946438</v>
      </c>
      <c r="F146" s="9">
        <f t="shared" si="51"/>
        <v>431.1529358270345</v>
      </c>
      <c r="G146" s="9">
        <f t="shared" si="51"/>
        <v>822.8404570848215</v>
      </c>
      <c r="H146" s="4">
        <f t="shared" si="52"/>
        <v>0.056204571403481784</v>
      </c>
    </row>
    <row r="147" spans="1:8" ht="12.75">
      <c r="A147" s="1">
        <v>42643</v>
      </c>
      <c r="B147" s="10">
        <f>+xform!V150</f>
        <v>-0.004845886820824273</v>
      </c>
      <c r="C147" s="10">
        <f>+xform!M150</f>
        <v>-0.004860085478282949</v>
      </c>
      <c r="D147" s="9">
        <f aca="true" t="shared" si="53" ref="D147:E149">+D146*(1+B147)</f>
        <v>164394.21528362538</v>
      </c>
      <c r="E147" s="9">
        <f t="shared" si="53"/>
        <v>158798.7285020175</v>
      </c>
      <c r="F147" s="9">
        <f aca="true" t="shared" si="54" ref="F147:G149">+D147-D146</f>
        <v>-800.5149661871837</v>
      </c>
      <c r="G147" s="9">
        <f t="shared" si="54"/>
        <v>-775.5446074468782</v>
      </c>
      <c r="H147" s="4">
        <f t="shared" si="52"/>
        <v>0.055954867816078835</v>
      </c>
    </row>
    <row r="148" spans="1:8" ht="12.75">
      <c r="A148" s="1">
        <v>42674</v>
      </c>
      <c r="B148" s="10">
        <f>+xform!V151</f>
        <v>0.007374902516601938</v>
      </c>
      <c r="C148" s="10">
        <f>+xform!M151</f>
        <v>0.005717162449075452</v>
      </c>
      <c r="D148" s="9">
        <f t="shared" si="53"/>
        <v>165606.60659563539</v>
      </c>
      <c r="E148" s="9">
        <f t="shared" si="53"/>
        <v>159706.60662957016</v>
      </c>
      <c r="F148" s="9">
        <f t="shared" si="54"/>
        <v>1212.3913120100042</v>
      </c>
      <c r="G148" s="9">
        <f t="shared" si="54"/>
        <v>907.8781275526562</v>
      </c>
      <c r="H148" s="4">
        <f t="shared" si="52"/>
        <v>0.05899999966065206</v>
      </c>
    </row>
    <row r="149" spans="1:8" ht="12.75">
      <c r="A149" s="1">
        <v>42704</v>
      </c>
      <c r="B149" s="10">
        <f>+xform!V152</f>
        <v>0.019989547738988898</v>
      </c>
      <c r="C149" s="10">
        <f>+xform!M152</f>
        <v>0.021035485919558415</v>
      </c>
      <c r="D149" s="9">
        <f t="shared" si="53"/>
        <v>168917.0077640708</v>
      </c>
      <c r="E149" s="9">
        <f t="shared" si="53"/>
        <v>163066.11270458697</v>
      </c>
      <c r="F149" s="9">
        <f t="shared" si="54"/>
        <v>3310.4011684354045</v>
      </c>
      <c r="G149" s="9">
        <f t="shared" si="54"/>
        <v>3359.506075016805</v>
      </c>
      <c r="H149" s="4">
        <f t="shared" si="52"/>
        <v>0.05850895059483818</v>
      </c>
    </row>
    <row r="150" spans="1:8" ht="12.75">
      <c r="A150" s="1">
        <v>42735</v>
      </c>
      <c r="B150" s="10">
        <f>+xform!V153</f>
        <v>0.027965742879865477</v>
      </c>
      <c r="C150" s="10">
        <f>+xform!M153</f>
        <v>0.028364204734031426</v>
      </c>
      <c r="D150" s="9">
        <f aca="true" t="shared" si="55" ref="D150:E152">+D149*(1+B150)</f>
        <v>173640.89737123702</v>
      </c>
      <c r="E150" s="9">
        <f t="shared" si="55"/>
        <v>167691.3533105225</v>
      </c>
      <c r="F150" s="9">
        <f aca="true" t="shared" si="56" ref="F150:G152">+D150-D149</f>
        <v>4723.889607166231</v>
      </c>
      <c r="G150" s="9">
        <f t="shared" si="56"/>
        <v>4625.240605935542</v>
      </c>
      <c r="H150" s="4">
        <f aca="true" t="shared" si="57" ref="H150:H155">+(D150/D$2-1)-(E150/E$2-1)</f>
        <v>0.05949544060714507</v>
      </c>
    </row>
    <row r="151" spans="1:8" ht="12.75">
      <c r="A151" s="1">
        <v>42766</v>
      </c>
      <c r="B151" s="10">
        <f>+xform!V154</f>
        <v>-0.0069164986585630445</v>
      </c>
      <c r="C151" s="10">
        <f>+xform!M154</f>
        <v>-0.00279530525774494</v>
      </c>
      <c r="D151" s="9">
        <f t="shared" si="55"/>
        <v>172439.9103374972</v>
      </c>
      <c r="E151" s="9">
        <f t="shared" si="55"/>
        <v>167222.60478893525</v>
      </c>
      <c r="F151" s="9">
        <f t="shared" si="56"/>
        <v>-1200.9870337398315</v>
      </c>
      <c r="G151" s="9">
        <f t="shared" si="56"/>
        <v>-468.74852158725844</v>
      </c>
      <c r="H151" s="4">
        <f t="shared" si="57"/>
        <v>0.05217305548561946</v>
      </c>
    </row>
    <row r="152" spans="1:8" ht="12.75">
      <c r="A152" s="1">
        <v>42794</v>
      </c>
      <c r="B152" s="10">
        <f>+xform!V155</f>
        <v>0.03072431876960785</v>
      </c>
      <c r="C152" s="10">
        <f>+xform!M155</f>
        <v>0.02137110816294996</v>
      </c>
      <c r="D152" s="9">
        <f t="shared" si="55"/>
        <v>177738.00911130905</v>
      </c>
      <c r="E152" s="9">
        <f t="shared" si="55"/>
        <v>170796.3371631698</v>
      </c>
      <c r="F152" s="9">
        <f t="shared" si="56"/>
        <v>5298.0987738118565</v>
      </c>
      <c r="G152" s="9">
        <f t="shared" si="56"/>
        <v>3573.7323742345616</v>
      </c>
      <c r="H152" s="4">
        <f t="shared" si="57"/>
        <v>0.06941671948139216</v>
      </c>
    </row>
    <row r="153" spans="1:8" ht="12.75">
      <c r="A153" s="1">
        <v>42825</v>
      </c>
      <c r="B153" s="10">
        <f>+xform!V156</f>
        <v>0.010307608660923766</v>
      </c>
      <c r="C153" s="10">
        <f>+xform!M156</f>
        <v>0.012358349466750107</v>
      </c>
      <c r="D153" s="9">
        <f aca="true" t="shared" si="58" ref="D153:E155">+D152*(1+B153)</f>
        <v>179570.0629534001</v>
      </c>
      <c r="E153" s="9">
        <f t="shared" si="58"/>
        <v>172907.09798547314</v>
      </c>
      <c r="F153" s="9">
        <f aca="true" t="shared" si="59" ref="F153:G155">+D153-D152</f>
        <v>1832.0538420910598</v>
      </c>
      <c r="G153" s="9">
        <f t="shared" si="59"/>
        <v>2110.760822303331</v>
      </c>
      <c r="H153" s="4">
        <f t="shared" si="57"/>
        <v>0.06662964967926954</v>
      </c>
    </row>
    <row r="154" spans="1:8" ht="12.75">
      <c r="A154" s="1">
        <v>42855</v>
      </c>
      <c r="B154" s="10">
        <f>+xform!V157</f>
        <v>0.004161051599721627</v>
      </c>
      <c r="C154" s="10">
        <f>+xform!M157</f>
        <v>0.0044919423833959075</v>
      </c>
      <c r="D154" s="9">
        <f t="shared" si="58"/>
        <v>180317.26325111446</v>
      </c>
      <c r="E154" s="9">
        <f t="shared" si="58"/>
        <v>173683.7867073041</v>
      </c>
      <c r="F154" s="9">
        <f t="shared" si="59"/>
        <v>747.2002977143566</v>
      </c>
      <c r="G154" s="9">
        <f t="shared" si="59"/>
        <v>776.6887218309566</v>
      </c>
      <c r="H154" s="4">
        <f t="shared" si="57"/>
        <v>0.06633476543810368</v>
      </c>
    </row>
    <row r="155" spans="1:8" ht="12.75">
      <c r="A155" s="1">
        <v>42886</v>
      </c>
      <c r="B155" s="10">
        <f>+xform!V158</f>
        <v>-0.0006917544883195239</v>
      </c>
      <c r="C155" s="10">
        <f>+xform!M158</f>
        <v>-0.001397741335051294</v>
      </c>
      <c r="D155" s="9">
        <f t="shared" si="58"/>
        <v>180192.52797493903</v>
      </c>
      <c r="E155" s="9">
        <f t="shared" si="58"/>
        <v>173441.02169939506</v>
      </c>
      <c r="F155" s="9">
        <f t="shared" si="59"/>
        <v>-124.73527617543004</v>
      </c>
      <c r="G155" s="9">
        <f t="shared" si="59"/>
        <v>-242.7650079090381</v>
      </c>
      <c r="H155" s="4">
        <f t="shared" si="57"/>
        <v>0.06751506275543973</v>
      </c>
    </row>
    <row r="156" spans="1:8" ht="12.75">
      <c r="A156" s="1">
        <v>42916</v>
      </c>
      <c r="B156" s="10">
        <f>+xform!V159</f>
        <v>-0.009974798315414953</v>
      </c>
      <c r="C156" s="10">
        <f>+xform!M159</f>
        <v>-0.014026748178302873</v>
      </c>
      <c r="D156" s="9">
        <f aca="true" t="shared" si="60" ref="D156:E158">+D155*(1+B156)</f>
        <v>178395.14385044426</v>
      </c>
      <c r="E156" s="9">
        <f t="shared" si="60"/>
        <v>171008.20816423008</v>
      </c>
      <c r="F156" s="9">
        <f aca="true" t="shared" si="61" ref="F156:G158">+D156-D155</f>
        <v>-1797.384124494769</v>
      </c>
      <c r="G156" s="9">
        <f t="shared" si="61"/>
        <v>-2432.8135351649835</v>
      </c>
      <c r="H156" s="4">
        <f aca="true" t="shared" si="62" ref="H156:H161">+(D156/D$2-1)-(E156/E$2-1)</f>
        <v>0.0738693568621418</v>
      </c>
    </row>
    <row r="157" spans="1:8" ht="12.75">
      <c r="A157" s="1">
        <v>42947</v>
      </c>
      <c r="B157" s="10">
        <f>+xform!V160</f>
        <v>-0.010995201282871979</v>
      </c>
      <c r="C157" s="10">
        <f>+xform!M160</f>
        <v>-0.009792048424312371</v>
      </c>
      <c r="D157" s="9">
        <f t="shared" si="60"/>
        <v>176433.65333592173</v>
      </c>
      <c r="E157" s="9">
        <f t="shared" si="60"/>
        <v>169333.68750893103</v>
      </c>
      <c r="F157" s="9">
        <f t="shared" si="61"/>
        <v>-1961.4905145225348</v>
      </c>
      <c r="G157" s="9">
        <f t="shared" si="61"/>
        <v>-1674.5206552990421</v>
      </c>
      <c r="H157" s="4">
        <f t="shared" si="62"/>
        <v>0.07099965826990706</v>
      </c>
    </row>
    <row r="158" spans="1:8" ht="12.75">
      <c r="A158" s="1">
        <v>42978</v>
      </c>
      <c r="B158" s="10">
        <f>+xform!V161</f>
        <v>-0.0005596095640434192</v>
      </c>
      <c r="C158" s="10">
        <f>+xform!M161</f>
        <v>-0.0026675819482040114</v>
      </c>
      <c r="D158" s="9">
        <f t="shared" si="60"/>
        <v>176334.91937609582</v>
      </c>
      <c r="E158" s="9">
        <f t="shared" si="60"/>
        <v>168881.97602090938</v>
      </c>
      <c r="F158" s="9">
        <f t="shared" si="61"/>
        <v>-98.73395982591319</v>
      </c>
      <c r="G158" s="9">
        <f t="shared" si="61"/>
        <v>-451.7114880216541</v>
      </c>
      <c r="H158" s="4">
        <f t="shared" si="62"/>
        <v>0.07452943355186448</v>
      </c>
    </row>
    <row r="159" spans="1:8" ht="12.75">
      <c r="A159" s="1">
        <v>43008</v>
      </c>
      <c r="B159" s="10">
        <f>+xform!V162</f>
        <v>0.01667562770390647</v>
      </c>
      <c r="C159" s="10">
        <f>+xform!M162</f>
        <v>0.019675379792435433</v>
      </c>
      <c r="D159" s="9">
        <f aca="true" t="shared" si="63" ref="D159:E161">+D158*(1+B159)</f>
        <v>179275.41484280993</v>
      </c>
      <c r="E159" s="9">
        <f t="shared" si="63"/>
        <v>172204.79303921774</v>
      </c>
      <c r="F159" s="9">
        <f aca="true" t="shared" si="64" ref="F159:G161">+D159-D158</f>
        <v>2940.4954667141137</v>
      </c>
      <c r="G159" s="9">
        <f t="shared" si="64"/>
        <v>3322.8170183083566</v>
      </c>
      <c r="H159" s="4">
        <f t="shared" si="62"/>
        <v>0.07070621803592192</v>
      </c>
    </row>
    <row r="160" spans="1:8" ht="12.75">
      <c r="A160" s="1">
        <v>43039</v>
      </c>
      <c r="B160" s="10">
        <f>+xform!V163</f>
        <v>0.021288719062824236</v>
      </c>
      <c r="C160" s="10">
        <f>+xform!M163</f>
        <v>0.02188778048336579</v>
      </c>
      <c r="D160" s="9">
        <f t="shared" si="63"/>
        <v>183091.95878426975</v>
      </c>
      <c r="E160" s="9">
        <f t="shared" si="63"/>
        <v>175973.97374744355</v>
      </c>
      <c r="F160" s="9">
        <f t="shared" si="64"/>
        <v>3816.5439414598222</v>
      </c>
      <c r="G160" s="9">
        <f t="shared" si="64"/>
        <v>3769.1807082258165</v>
      </c>
      <c r="H160" s="4">
        <f t="shared" si="62"/>
        <v>0.07117985036826213</v>
      </c>
    </row>
    <row r="161" spans="1:8" ht="12.75">
      <c r="A161" s="1">
        <v>43069</v>
      </c>
      <c r="B161" s="10">
        <f>+xform!V164</f>
        <v>-0.006704348669921649</v>
      </c>
      <c r="C161" s="10">
        <f>+xform!M164</f>
        <v>-0.006957523942240139</v>
      </c>
      <c r="D161" s="9">
        <f t="shared" si="63"/>
        <v>181864.4464539211</v>
      </c>
      <c r="E161" s="9">
        <f t="shared" si="63"/>
        <v>174749.63061188458</v>
      </c>
      <c r="F161" s="9">
        <f t="shared" si="64"/>
        <v>-1227.5123303486616</v>
      </c>
      <c r="G161" s="9">
        <f t="shared" si="64"/>
        <v>-1224.343135558971</v>
      </c>
      <c r="H161" s="4">
        <f t="shared" si="62"/>
        <v>0.07114815842036504</v>
      </c>
    </row>
    <row r="162" spans="1:8" ht="12.75">
      <c r="A162" s="1">
        <v>43099</v>
      </c>
      <c r="B162" s="10">
        <f>+xform!V165</f>
        <v>-0.005987959245713057</v>
      </c>
      <c r="C162" s="10">
        <f>+xform!M165</f>
        <v>-0.007527277893216489</v>
      </c>
      <c r="D162" s="9">
        <f aca="true" t="shared" si="65" ref="D162:E164">+D161*(1+B162)</f>
        <v>180775.44956031084</v>
      </c>
      <c r="E162" s="9">
        <f t="shared" si="65"/>
        <v>173434.241580532</v>
      </c>
      <c r="F162" s="9">
        <f aca="true" t="shared" si="66" ref="F162:G164">+D162-D161</f>
        <v>-1088.9968936102523</v>
      </c>
      <c r="G162" s="9">
        <f t="shared" si="66"/>
        <v>-1315.3890313525917</v>
      </c>
      <c r="H162" s="4">
        <f aca="true" t="shared" si="67" ref="H162:H167">+(D162/D$2-1)-(E162/E$2-1)</f>
        <v>0.07341207979778841</v>
      </c>
    </row>
    <row r="163" spans="1:8" ht="12.75">
      <c r="A163" s="1">
        <v>43131</v>
      </c>
      <c r="B163" s="10">
        <f>+xform!V166</f>
        <v>0.011364660725688884</v>
      </c>
      <c r="C163" s="10">
        <f>+xform!M166</f>
        <v>0.012757439332198084</v>
      </c>
      <c r="D163" s="9">
        <f t="shared" si="65"/>
        <v>182829.90121209767</v>
      </c>
      <c r="E163" s="9">
        <f t="shared" si="65"/>
        <v>175646.8183956214</v>
      </c>
      <c r="F163" s="9">
        <f t="shared" si="66"/>
        <v>2054.4516517868324</v>
      </c>
      <c r="G163" s="9">
        <f t="shared" si="66"/>
        <v>2212.5768150894146</v>
      </c>
      <c r="H163" s="4">
        <f t="shared" si="67"/>
        <v>0.07183082816476283</v>
      </c>
    </row>
    <row r="164" spans="1:8" ht="12.75">
      <c r="A164" s="1">
        <v>43159</v>
      </c>
      <c r="B164" s="10">
        <f>+xform!V167</f>
        <v>-0.016663825723036405</v>
      </c>
      <c r="C164" s="10">
        <f>+xform!M167</f>
        <v>-0.016354353830943448</v>
      </c>
      <c r="D164" s="9">
        <f t="shared" si="65"/>
        <v>179783.2556013393</v>
      </c>
      <c r="E164" s="9">
        <f t="shared" si="65"/>
        <v>172774.22817829996</v>
      </c>
      <c r="F164" s="9">
        <f t="shared" si="66"/>
        <v>-3046.6456107583654</v>
      </c>
      <c r="G164" s="9">
        <f t="shared" si="66"/>
        <v>-2872.5902173214417</v>
      </c>
      <c r="H164" s="4">
        <f t="shared" si="67"/>
        <v>0.07009027423039327</v>
      </c>
    </row>
    <row r="165" spans="1:8" ht="12.75">
      <c r="A165" s="1">
        <v>43190</v>
      </c>
      <c r="B165" s="10">
        <f>+xform!V168</f>
        <v>0.00014479806291881232</v>
      </c>
      <c r="C165" s="10">
        <f>+xform!M168</f>
        <v>-0.0178907285058568</v>
      </c>
      <c r="D165" s="9">
        <f aca="true" t="shared" si="68" ref="D165:E167">+D164*(1+B165)</f>
        <v>179809.28786849562</v>
      </c>
      <c r="E165" s="9">
        <f t="shared" si="68"/>
        <v>169683.17136915305</v>
      </c>
      <c r="F165" s="9">
        <f aca="true" t="shared" si="69" ref="F165:G167">+D165-D164</f>
        <v>26.032267156318994</v>
      </c>
      <c r="G165" s="9">
        <f t="shared" si="69"/>
        <v>-3091.0568091469177</v>
      </c>
      <c r="H165" s="4">
        <f t="shared" si="67"/>
        <v>0.10126116499342563</v>
      </c>
    </row>
    <row r="166" spans="1:8" ht="12.75">
      <c r="A166" s="1">
        <v>43220</v>
      </c>
      <c r="B166" s="10">
        <f>+xform!V169</f>
        <v>0.02009800224969299</v>
      </c>
      <c r="C166" s="10">
        <f>+xform!M169</f>
        <v>0.02757672728198173</v>
      </c>
      <c r="D166" s="9">
        <f t="shared" si="68"/>
        <v>183423.09534059235</v>
      </c>
      <c r="E166" s="9">
        <f t="shared" si="68"/>
        <v>174362.47791034196</v>
      </c>
      <c r="F166" s="9">
        <f t="shared" si="69"/>
        <v>3613.807472096727</v>
      </c>
      <c r="G166" s="9">
        <f t="shared" si="69"/>
        <v>4679.306541188911</v>
      </c>
      <c r="H166" s="4">
        <f t="shared" si="67"/>
        <v>0.09060617430250395</v>
      </c>
    </row>
    <row r="167" spans="1:8" ht="12.75">
      <c r="A167" s="1">
        <v>43251</v>
      </c>
      <c r="B167" s="10">
        <f>+xform!V170</f>
        <v>-0.01097865181933893</v>
      </c>
      <c r="C167" s="10">
        <f>+xform!M170</f>
        <v>0.0033390147215802673</v>
      </c>
      <c r="D167" s="9">
        <f t="shared" si="68"/>
        <v>181409.3570412226</v>
      </c>
      <c r="E167" s="9">
        <f t="shared" si="68"/>
        <v>174944.6767909758</v>
      </c>
      <c r="F167" s="9">
        <f t="shared" si="69"/>
        <v>-2013.7382993697538</v>
      </c>
      <c r="G167" s="9">
        <f t="shared" si="69"/>
        <v>582.198880633834</v>
      </c>
      <c r="H167" s="4">
        <f t="shared" si="67"/>
        <v>0.06464680250246801</v>
      </c>
    </row>
    <row r="168" spans="1:8" ht="12.75">
      <c r="A168" s="1">
        <v>43281</v>
      </c>
      <c r="B168" s="10">
        <f>+xform!V171</f>
        <v>0.006408600727753931</v>
      </c>
      <c r="C168" s="10">
        <f>+xform!M171</f>
        <v>0.004761745986283228</v>
      </c>
      <c r="D168" s="9">
        <f aca="true" t="shared" si="70" ref="D168:E170">+D167*(1+B168)</f>
        <v>182571.93717877835</v>
      </c>
      <c r="E168" s="9">
        <f t="shared" si="70"/>
        <v>175777.71890350684</v>
      </c>
      <c r="F168" s="9">
        <f aca="true" t="shared" si="71" ref="F168:G170">+D168-D167</f>
        <v>1162.5801375557494</v>
      </c>
      <c r="G168" s="9">
        <f t="shared" si="71"/>
        <v>833.0421125310531</v>
      </c>
      <c r="H168" s="4">
        <f aca="true" t="shared" si="72" ref="H168:H173">+(D168/D$2-1)-(E168/E$2-1)</f>
        <v>0.06794218275271513</v>
      </c>
    </row>
    <row r="169" spans="1:8" ht="12.75">
      <c r="A169" s="1">
        <v>43312</v>
      </c>
      <c r="B169" s="10">
        <f>+xform!V172</f>
        <v>0.0004381869657852015</v>
      </c>
      <c r="C169" s="10">
        <f>+xform!M172</f>
        <v>0.00837341960950173</v>
      </c>
      <c r="D169" s="9">
        <f t="shared" si="70"/>
        <v>182651.93782196825</v>
      </c>
      <c r="E169" s="9">
        <f t="shared" si="70"/>
        <v>177249.57950188697</v>
      </c>
      <c r="F169" s="9">
        <f t="shared" si="71"/>
        <v>80.00064318990917</v>
      </c>
      <c r="G169" s="9">
        <f t="shared" si="71"/>
        <v>1471.8605983801244</v>
      </c>
      <c r="H169" s="4">
        <f t="shared" si="72"/>
        <v>0.054023583200812686</v>
      </c>
    </row>
    <row r="170" spans="1:8" ht="12.75">
      <c r="A170" s="1">
        <v>43343</v>
      </c>
      <c r="B170" s="10">
        <f>+xform!V173</f>
        <v>-0.0020362086111673666</v>
      </c>
      <c r="C170" s="10">
        <f>+xform!M173</f>
        <v>-0.0021960734705037117</v>
      </c>
      <c r="D170" s="9">
        <f t="shared" si="70"/>
        <v>182280.02037332876</v>
      </c>
      <c r="E170" s="9">
        <f t="shared" si="70"/>
        <v>176860.32640268494</v>
      </c>
      <c r="F170" s="9">
        <f t="shared" si="71"/>
        <v>-371.91744863949134</v>
      </c>
      <c r="G170" s="9">
        <f t="shared" si="71"/>
        <v>-389.2530992020329</v>
      </c>
      <c r="H170" s="4">
        <f t="shared" si="72"/>
        <v>0.05419693970643813</v>
      </c>
    </row>
    <row r="171" spans="1:8" ht="12.75">
      <c r="A171" s="1">
        <v>43373</v>
      </c>
      <c r="B171" s="10">
        <f>+xform!V174</f>
        <v>0.00210415958094039</v>
      </c>
      <c r="C171" s="10">
        <f>+xform!M174</f>
        <v>0.0026590980026751417</v>
      </c>
      <c r="D171" s="9">
        <f aca="true" t="shared" si="73" ref="D171:E173">+D170*(1+B171)</f>
        <v>182663.5666246113</v>
      </c>
      <c r="E171" s="9">
        <f t="shared" si="73"/>
        <v>177330.61534337478</v>
      </c>
      <c r="F171" s="9">
        <f aca="true" t="shared" si="74" ref="F171:G173">+D171-D170</f>
        <v>383.54625128253247</v>
      </c>
      <c r="G171" s="9">
        <f t="shared" si="74"/>
        <v>470.28894068984664</v>
      </c>
      <c r="H171" s="4">
        <f t="shared" si="72"/>
        <v>0.0533295128123652</v>
      </c>
    </row>
    <row r="172" spans="1:8" ht="12.75">
      <c r="A172" s="1">
        <v>43404</v>
      </c>
      <c r="B172" s="10">
        <f>+xform!V175</f>
        <v>-0.03127015864038635</v>
      </c>
      <c r="C172" s="10">
        <f>+xform!M175</f>
        <v>-0.03298012638007951</v>
      </c>
      <c r="D172" s="9">
        <f t="shared" si="73"/>
        <v>176951.64791844093</v>
      </c>
      <c r="E172" s="9">
        <f t="shared" si="73"/>
        <v>171482.22923829302</v>
      </c>
      <c r="F172" s="9">
        <f t="shared" si="74"/>
        <v>-5711.918706170371</v>
      </c>
      <c r="G172" s="9">
        <f t="shared" si="74"/>
        <v>-5848.386105081765</v>
      </c>
      <c r="H172" s="4">
        <f t="shared" si="72"/>
        <v>0.054694186801479194</v>
      </c>
    </row>
    <row r="173" spans="1:8" ht="12.75">
      <c r="A173" s="1">
        <v>43434</v>
      </c>
      <c r="B173" s="10">
        <f>+xform!V176</f>
        <v>0.004003096655522641</v>
      </c>
      <c r="C173" s="10">
        <f>+xform!M176</f>
        <v>0.004578458498358806</v>
      </c>
      <c r="D173" s="9">
        <f t="shared" si="73"/>
        <v>177660.00246841245</v>
      </c>
      <c r="E173" s="9">
        <f t="shared" si="73"/>
        <v>172267.3535080666</v>
      </c>
      <c r="F173" s="9">
        <f t="shared" si="74"/>
        <v>708.3545499715256</v>
      </c>
      <c r="G173" s="9">
        <f t="shared" si="74"/>
        <v>785.1242697735725</v>
      </c>
      <c r="H173" s="4">
        <f t="shared" si="72"/>
        <v>0.05392648960345858</v>
      </c>
    </row>
    <row r="174" spans="1:8" ht="12.75">
      <c r="A174" s="1">
        <v>43465</v>
      </c>
      <c r="B174" s="10">
        <f>+xform!V177</f>
        <v>-0.032095489766706675</v>
      </c>
      <c r="C174" s="10">
        <f>+xform!M177</f>
        <v>-0.04657129106501109</v>
      </c>
      <c r="D174" s="9">
        <f aca="true" t="shared" si="75" ref="D174:E176">+D173*(1+B174)</f>
        <v>171957.91767723442</v>
      </c>
      <c r="E174" s="9">
        <f t="shared" si="75"/>
        <v>164244.64044684326</v>
      </c>
      <c r="F174" s="9">
        <f aca="true" t="shared" si="76" ref="F174:G176">+D174-D173</f>
        <v>-5702.084791178029</v>
      </c>
      <c r="G174" s="9">
        <f t="shared" si="76"/>
        <v>-8022.71306122333</v>
      </c>
      <c r="H174" s="4">
        <f aca="true" t="shared" si="77" ref="H174:H179">+(D174/D$2-1)-(E174/E$2-1)</f>
        <v>0.07713277230391169</v>
      </c>
    </row>
    <row r="175" spans="1:8" ht="12.75">
      <c r="A175" s="1">
        <v>43496</v>
      </c>
      <c r="B175" s="10">
        <f>+xform!V178</f>
        <v>0.010699471250370834</v>
      </c>
      <c r="C175" s="10">
        <f>+xform!M178</f>
        <v>0.04429180497498708</v>
      </c>
      <c r="D175" s="9">
        <f t="shared" si="75"/>
        <v>173797.77647369562</v>
      </c>
      <c r="E175" s="9">
        <f t="shared" si="75"/>
        <v>171519.3320297017</v>
      </c>
      <c r="F175" s="9">
        <f t="shared" si="76"/>
        <v>1839.8587964611943</v>
      </c>
      <c r="G175" s="9">
        <f t="shared" si="76"/>
        <v>7274.691582858446</v>
      </c>
      <c r="H175" s="4">
        <f t="shared" si="77"/>
        <v>0.02278444443993899</v>
      </c>
    </row>
    <row r="176" spans="1:8" ht="12.75">
      <c r="A176" s="1">
        <v>43524</v>
      </c>
      <c r="B176" s="10">
        <f>+xform!V179</f>
        <v>0.013112941692865483</v>
      </c>
      <c r="C176" s="10">
        <f>+xform!M179</f>
        <v>0.025334603290640613</v>
      </c>
      <c r="D176" s="9">
        <f t="shared" si="75"/>
        <v>176076.77658294485</v>
      </c>
      <c r="E176" s="9">
        <f t="shared" si="75"/>
        <v>175864.70626334986</v>
      </c>
      <c r="F176" s="9">
        <f t="shared" si="76"/>
        <v>2279.000109249231</v>
      </c>
      <c r="G176" s="9">
        <f t="shared" si="76"/>
        <v>4345.374233648152</v>
      </c>
      <c r="H176" s="4">
        <f t="shared" si="77"/>
        <v>0.0021207031959498135</v>
      </c>
    </row>
    <row r="177" spans="1:8" ht="12.75">
      <c r="A177" s="1">
        <v>43553</v>
      </c>
      <c r="B177" s="10">
        <f>+xform!V180</f>
        <v>0.008649790967334741</v>
      </c>
      <c r="C177" s="10">
        <f>+xform!M180</f>
        <v>0.014726917807692507</v>
      </c>
      <c r="D177" s="9">
        <f aca="true" t="shared" si="78" ref="D177:E179">+D176*(1+B177)</f>
        <v>177599.8038945894</v>
      </c>
      <c r="E177" s="9">
        <f t="shared" si="78"/>
        <v>178454.6513377642</v>
      </c>
      <c r="F177" s="9">
        <f aca="true" t="shared" si="79" ref="F177:G179">+D177-D176</f>
        <v>1523.027311644546</v>
      </c>
      <c r="G177" s="9">
        <f t="shared" si="79"/>
        <v>2589.9450744143396</v>
      </c>
      <c r="H177" s="4">
        <f t="shared" si="77"/>
        <v>-0.008548474431747888</v>
      </c>
    </row>
    <row r="178" spans="1:8" ht="12.75">
      <c r="A178" s="1">
        <v>43585</v>
      </c>
      <c r="B178" s="10">
        <f>+xform!V181</f>
        <v>0.01786333199165129</v>
      </c>
      <c r="C178" s="10">
        <f>+xform!M181</f>
        <v>0.02776856742824059</v>
      </c>
      <c r="D178" s="9">
        <f t="shared" si="78"/>
        <v>180772.3281532106</v>
      </c>
      <c r="E178" s="9">
        <f t="shared" si="78"/>
        <v>183410.08135632006</v>
      </c>
      <c r="F178" s="9">
        <f t="shared" si="79"/>
        <v>3172.5242586212116</v>
      </c>
      <c r="G178" s="9">
        <f t="shared" si="79"/>
        <v>4955.430018555868</v>
      </c>
      <c r="H178" s="4">
        <f t="shared" si="77"/>
        <v>-0.026377532031094608</v>
      </c>
    </row>
    <row r="179" spans="1:8" ht="12.75">
      <c r="A179" s="1">
        <v>43616</v>
      </c>
      <c r="B179" s="10">
        <f>+xform!V182</f>
        <v>-0.01480167413275174</v>
      </c>
      <c r="C179" s="10">
        <f>+xform!M182</f>
        <v>-0.028988258952635668</v>
      </c>
      <c r="D179" s="9">
        <f t="shared" si="78"/>
        <v>178096.59505966792</v>
      </c>
      <c r="E179" s="9">
        <f t="shared" si="78"/>
        <v>178093.34242343908</v>
      </c>
      <c r="F179" s="9">
        <f t="shared" si="79"/>
        <v>-2675.733093542687</v>
      </c>
      <c r="G179" s="9">
        <f t="shared" si="79"/>
        <v>-5316.73893288098</v>
      </c>
      <c r="H179" s="4">
        <f t="shared" si="77"/>
        <v>3.252636228845418E-05</v>
      </c>
    </row>
    <row r="180" spans="1:8" ht="12.75">
      <c r="A180" s="1">
        <v>43646</v>
      </c>
      <c r="B180" s="10">
        <f>+xform!V183</f>
        <v>0</v>
      </c>
      <c r="C180" s="10">
        <f>+xform!M183</f>
        <v>0</v>
      </c>
      <c r="D180" s="9">
        <f>+D179*(1+B180)</f>
        <v>178096.59505966792</v>
      </c>
      <c r="E180" s="9">
        <f>+E179*(1+C180)</f>
        <v>178093.34242343908</v>
      </c>
      <c r="F180" s="9">
        <f>+D180-D179</f>
        <v>0</v>
      </c>
      <c r="G180" s="9">
        <f>+E180-E179</f>
        <v>0</v>
      </c>
      <c r="H180" s="4">
        <f>+(D180/D$2-1)-(E180/E$2-1)</f>
        <v>3.252636228845418E-05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pane ySplit="1" topLeftCell="A160" activePane="bottomLeft" state="frozen"/>
      <selection pane="topLeft" activeCell="A1" sqref="A1"/>
      <selection pane="bottomLeft" activeCell="A180" sqref="A180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41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10"/>
    </row>
    <row r="3" spans="1:8" ht="12.75">
      <c r="A3" s="1">
        <f>+xform!A6</f>
        <v>38260</v>
      </c>
      <c r="B3" s="10">
        <f>+xform!AE6</f>
        <v>0.002819352783484496</v>
      </c>
      <c r="C3" s="10">
        <f>+xform!M6</f>
        <v>0.004789888923692564</v>
      </c>
      <c r="D3" s="9">
        <f aca="true" t="shared" si="0" ref="D3:D34">+D2*(1+B3)</f>
        <v>100281.93527834845</v>
      </c>
      <c r="E3" s="9">
        <f aca="true" t="shared" si="1" ref="E3:E34">+E2*(1+C3)</f>
        <v>100478.98889236926</v>
      </c>
      <c r="F3" s="9">
        <f aca="true" t="shared" si="2" ref="F3:F34">+D3-D2</f>
        <v>281.9352783484501</v>
      </c>
      <c r="G3" s="9">
        <f aca="true" t="shared" si="3" ref="G3:G34">+E3-E2</f>
        <v>478.98889236926334</v>
      </c>
      <c r="H3" s="10">
        <f aca="true" t="shared" si="4" ref="H3:H34">+(D3/D$2-1)-(E3/E$2-1)</f>
        <v>-0.0019705361402080346</v>
      </c>
    </row>
    <row r="4" spans="1:8" ht="12.75">
      <c r="A4" s="1">
        <f>+xform!A7</f>
        <v>38289</v>
      </c>
      <c r="B4" s="10">
        <f>+xform!AE7</f>
        <v>0.00396038401023833</v>
      </c>
      <c r="C4" s="10">
        <f>+xform!M7</f>
        <v>0.0031840519395236913</v>
      </c>
      <c r="D4" s="9">
        <f t="shared" si="0"/>
        <v>100679.09025134056</v>
      </c>
      <c r="E4" s="9">
        <f t="shared" si="1"/>
        <v>100798.91921183339</v>
      </c>
      <c r="F4" s="9">
        <f t="shared" si="2"/>
        <v>397.15497299210983</v>
      </c>
      <c r="G4" s="9">
        <f t="shared" si="3"/>
        <v>319.9303194641252</v>
      </c>
      <c r="H4" s="10">
        <f t="shared" si="4"/>
        <v>-0.0011982896049282932</v>
      </c>
    </row>
    <row r="5" spans="1:8" ht="12.75">
      <c r="A5" s="1">
        <f>+xform!A8</f>
        <v>38321</v>
      </c>
      <c r="B5" s="10">
        <f>+xform!AE8</f>
        <v>0.01051267487051905</v>
      </c>
      <c r="C5" s="10">
        <f>+xform!M8</f>
        <v>0.008122810353398978</v>
      </c>
      <c r="D5" s="9">
        <f t="shared" si="0"/>
        <v>101737.49679341255</v>
      </c>
      <c r="E5" s="9">
        <f t="shared" si="1"/>
        <v>101617.6897164187</v>
      </c>
      <c r="F5" s="9">
        <f t="shared" si="2"/>
        <v>1058.4065420719853</v>
      </c>
      <c r="G5" s="9">
        <f t="shared" si="3"/>
        <v>818.7705045853072</v>
      </c>
      <c r="H5" s="10">
        <f t="shared" si="4"/>
        <v>0.0011980707699386084</v>
      </c>
    </row>
    <row r="6" spans="1:8" ht="12.75">
      <c r="A6" s="1">
        <f>+xform!A9</f>
        <v>38351</v>
      </c>
      <c r="B6" s="10">
        <f>+xform!AE9</f>
        <v>0.00909667141691107</v>
      </c>
      <c r="C6" s="10">
        <f>+xform!M9</f>
        <v>0.010901224677658727</v>
      </c>
      <c r="D6" s="9">
        <f t="shared" si="0"/>
        <v>102662.96937252127</v>
      </c>
      <c r="E6" s="9">
        <f t="shared" si="1"/>
        <v>102725.44698324199</v>
      </c>
      <c r="F6" s="9">
        <f t="shared" si="2"/>
        <v>925.4725791087258</v>
      </c>
      <c r="G6" s="9">
        <f t="shared" si="3"/>
        <v>1107.7572668232897</v>
      </c>
      <c r="H6" s="10">
        <f t="shared" si="4"/>
        <v>-0.0006247761072071256</v>
      </c>
    </row>
    <row r="7" spans="1:8" ht="12.75">
      <c r="A7" s="1">
        <f>+xform!A10</f>
        <v>38383</v>
      </c>
      <c r="B7" s="10">
        <f>+xform!AE10</f>
        <v>0.013114218672795816</v>
      </c>
      <c r="C7" s="10">
        <f>+xform!M10</f>
        <v>0.010218122078527925</v>
      </c>
      <c r="D7" s="9">
        <f t="shared" si="0"/>
        <v>104009.31400247104</v>
      </c>
      <c r="E7" s="9">
        <f t="shared" si="1"/>
        <v>103775.10814108812</v>
      </c>
      <c r="F7" s="9">
        <f t="shared" si="2"/>
        <v>1346.3446299497737</v>
      </c>
      <c r="G7" s="9">
        <f t="shared" si="3"/>
        <v>1049.6611578461307</v>
      </c>
      <c r="H7" s="10">
        <f t="shared" si="4"/>
        <v>0.00234205861382919</v>
      </c>
    </row>
    <row r="8" spans="1:8" ht="12.75">
      <c r="A8" s="1">
        <f>+xform!A11</f>
        <v>38411</v>
      </c>
      <c r="B8" s="10">
        <f>+xform!AE11</f>
        <v>0.004972375690607711</v>
      </c>
      <c r="C8" s="10">
        <f>+xform!M11</f>
        <v>0.009168003585020389</v>
      </c>
      <c r="D8" s="9">
        <f t="shared" si="0"/>
        <v>104526.48738701371</v>
      </c>
      <c r="E8" s="9">
        <f t="shared" si="1"/>
        <v>104726.51870456149</v>
      </c>
      <c r="F8" s="9">
        <f t="shared" si="2"/>
        <v>517.1733845426643</v>
      </c>
      <c r="G8" s="9">
        <f t="shared" si="3"/>
        <v>951.4105634733714</v>
      </c>
      <c r="H8" s="10">
        <f t="shared" si="4"/>
        <v>-0.0020003131754777748</v>
      </c>
    </row>
    <row r="9" spans="1:8" ht="12.75">
      <c r="A9" s="1">
        <f>+xform!A12</f>
        <v>38442</v>
      </c>
      <c r="B9" s="10">
        <f>+xform!AE12</f>
        <v>0.0019572122819752676</v>
      </c>
      <c r="C9" s="10">
        <f>+xform!M12</f>
        <v>0.0012348424238468603</v>
      </c>
      <c r="D9" s="9">
        <f t="shared" si="0"/>
        <v>104731.06791191931</v>
      </c>
      <c r="E9" s="9">
        <f t="shared" si="1"/>
        <v>104855.83945275967</v>
      </c>
      <c r="F9" s="9">
        <f t="shared" si="2"/>
        <v>204.5805249055993</v>
      </c>
      <c r="G9" s="9">
        <f t="shared" si="3"/>
        <v>129.3207481981808</v>
      </c>
      <c r="H9" s="10">
        <f t="shared" si="4"/>
        <v>-0.0012477154084036268</v>
      </c>
    </row>
    <row r="10" spans="1:8" ht="12.75">
      <c r="A10" s="1">
        <f>+xform!A13</f>
        <v>38471</v>
      </c>
      <c r="B10" s="10">
        <f>+xform!AE13</f>
        <v>-0.015311834680417512</v>
      </c>
      <c r="C10" s="10">
        <f>+xform!M13</f>
        <v>-0.013352280973802588</v>
      </c>
      <c r="D10" s="9">
        <f t="shared" si="0"/>
        <v>103127.44311414842</v>
      </c>
      <c r="E10" s="9">
        <f t="shared" si="1"/>
        <v>103455.77482264249</v>
      </c>
      <c r="F10" s="9">
        <f t="shared" si="2"/>
        <v>-1603.6247977708845</v>
      </c>
      <c r="G10" s="9">
        <f t="shared" si="3"/>
        <v>-1400.06463011718</v>
      </c>
      <c r="H10" s="10">
        <f t="shared" si="4"/>
        <v>-0.0032833170849406734</v>
      </c>
    </row>
    <row r="11" spans="1:8" ht="12.75">
      <c r="A11" s="1">
        <f>+xform!A14</f>
        <v>38503</v>
      </c>
      <c r="B11" s="10">
        <f>+xform!AE14</f>
        <v>0.03223561015942682</v>
      </c>
      <c r="C11" s="10">
        <f>+xform!M14</f>
        <v>0.046834809781001005</v>
      </c>
      <c r="D11" s="9">
        <f t="shared" si="0"/>
        <v>106451.81916711458</v>
      </c>
      <c r="E11" s="9">
        <f t="shared" si="1"/>
        <v>108301.10635720701</v>
      </c>
      <c r="F11" s="9">
        <f t="shared" si="2"/>
        <v>3324.376052966152</v>
      </c>
      <c r="G11" s="9">
        <f t="shared" si="3"/>
        <v>4845.331534564524</v>
      </c>
      <c r="H11" s="10">
        <f t="shared" si="4"/>
        <v>-0.018492871900924523</v>
      </c>
    </row>
    <row r="12" spans="1:8" ht="12.75">
      <c r="A12" s="1">
        <f>+xform!A15</f>
        <v>38533</v>
      </c>
      <c r="B12" s="10">
        <f>+xform!AE15</f>
        <v>0.017584744832525402</v>
      </c>
      <c r="C12" s="10">
        <f>+xform!M15</f>
        <v>0.02289365701575947</v>
      </c>
      <c r="D12" s="9">
        <f t="shared" si="0"/>
        <v>108323.74724412643</v>
      </c>
      <c r="E12" s="9">
        <f t="shared" si="1"/>
        <v>110780.5147405762</v>
      </c>
      <c r="F12" s="9">
        <f t="shared" si="2"/>
        <v>1871.9280770118494</v>
      </c>
      <c r="G12" s="9">
        <f t="shared" si="3"/>
        <v>2479.408383369184</v>
      </c>
      <c r="H12" s="10">
        <f t="shared" si="4"/>
        <v>-0.024567674964497632</v>
      </c>
    </row>
    <row r="13" spans="1:8" ht="12.75">
      <c r="A13" s="1">
        <f>+xform!A16</f>
        <v>38562</v>
      </c>
      <c r="B13" s="10">
        <f>+xform!AE16</f>
        <v>0.007020932937821028</v>
      </c>
      <c r="C13" s="10">
        <f>+xform!M16</f>
        <v>0.02148245180126098</v>
      </c>
      <c r="D13" s="9">
        <f t="shared" si="0"/>
        <v>109084.28100910092</v>
      </c>
      <c r="E13" s="9">
        <f t="shared" si="1"/>
        <v>113160.35180900952</v>
      </c>
      <c r="F13" s="9">
        <f t="shared" si="2"/>
        <v>760.5337649744906</v>
      </c>
      <c r="G13" s="9">
        <f t="shared" si="3"/>
        <v>2379.8370684333204</v>
      </c>
      <c r="H13" s="10">
        <f t="shared" si="4"/>
        <v>-0.04076070799908593</v>
      </c>
    </row>
    <row r="14" spans="1:8" ht="12.75">
      <c r="A14" s="1">
        <f>+xform!A17</f>
        <v>38595</v>
      </c>
      <c r="B14" s="10">
        <f>+xform!AE17</f>
        <v>-0.016278662192200328</v>
      </c>
      <c r="C14" s="10">
        <f>+xform!M17</f>
        <v>-0.014643123116613976</v>
      </c>
      <c r="D14" s="9">
        <f t="shared" si="0"/>
        <v>107308.5348480747</v>
      </c>
      <c r="E14" s="9">
        <f t="shared" si="1"/>
        <v>111503.33084555084</v>
      </c>
      <c r="F14" s="9">
        <f t="shared" si="2"/>
        <v>-1775.7461610262108</v>
      </c>
      <c r="G14" s="9">
        <f t="shared" si="3"/>
        <v>-1657.020963458679</v>
      </c>
      <c r="H14" s="10">
        <f t="shared" si="4"/>
        <v>-0.04194795997476142</v>
      </c>
    </row>
    <row r="15" spans="1:8" ht="12.75">
      <c r="A15" s="1">
        <f>+xform!A18</f>
        <v>38625</v>
      </c>
      <c r="B15" s="10">
        <f>+xform!AE18</f>
        <v>0.024944868698628827</v>
      </c>
      <c r="C15" s="10">
        <f>+xform!M18</f>
        <v>0.02377430454067302</v>
      </c>
      <c r="D15" s="9">
        <f t="shared" si="0"/>
        <v>109985.33216010217</v>
      </c>
      <c r="E15" s="9">
        <f t="shared" si="1"/>
        <v>114154.24499037239</v>
      </c>
      <c r="F15" s="9">
        <f t="shared" si="2"/>
        <v>2676.797312027469</v>
      </c>
      <c r="G15" s="9">
        <f t="shared" si="3"/>
        <v>2650.9141448215523</v>
      </c>
      <c r="H15" s="10">
        <f t="shared" si="4"/>
        <v>-0.041689128302702105</v>
      </c>
    </row>
    <row r="16" spans="1:8" ht="12.75">
      <c r="A16" s="1">
        <f>+xform!A19</f>
        <v>38656</v>
      </c>
      <c r="B16" s="10">
        <f>+xform!AE19</f>
        <v>-0.01750264751416074</v>
      </c>
      <c r="C16" s="10">
        <f>+xform!M19</f>
        <v>-0.021648832835378273</v>
      </c>
      <c r="D16" s="9">
        <f t="shared" si="0"/>
        <v>108060.29765957601</v>
      </c>
      <c r="E16" s="9">
        <f t="shared" si="1"/>
        <v>111682.938823127</v>
      </c>
      <c r="F16" s="9">
        <f t="shared" si="2"/>
        <v>-1925.0345005261624</v>
      </c>
      <c r="G16" s="9">
        <f t="shared" si="3"/>
        <v>-2471.3061672453914</v>
      </c>
      <c r="H16" s="10">
        <f t="shared" si="4"/>
        <v>-0.03622641163550999</v>
      </c>
    </row>
    <row r="17" spans="1:8" ht="12.75">
      <c r="A17" s="1">
        <f>+xform!A20</f>
        <v>38686</v>
      </c>
      <c r="B17" s="10">
        <f>+xform!AE20</f>
        <v>0.03281083699593699</v>
      </c>
      <c r="C17" s="10">
        <f>+xform!M20</f>
        <v>0.02978546870064189</v>
      </c>
      <c r="D17" s="9">
        <f t="shared" si="0"/>
        <v>111605.8464718168</v>
      </c>
      <c r="E17" s="9">
        <f t="shared" si="1"/>
        <v>115009.46750183894</v>
      </c>
      <c r="F17" s="9">
        <f t="shared" si="2"/>
        <v>3545.548812240784</v>
      </c>
      <c r="G17" s="9">
        <f t="shared" si="3"/>
        <v>3326.5286787119403</v>
      </c>
      <c r="H17" s="10">
        <f t="shared" si="4"/>
        <v>-0.034036210300221414</v>
      </c>
    </row>
    <row r="18" spans="1:8" ht="12.75">
      <c r="A18" s="1">
        <f>+xform!A21</f>
        <v>38716</v>
      </c>
      <c r="B18" s="10">
        <f>+xform!AE21</f>
        <v>0.014713548315575942</v>
      </c>
      <c r="C18" s="10">
        <f>+xform!M21</f>
        <v>0.008195904360735006</v>
      </c>
      <c r="D18" s="9">
        <f t="shared" si="0"/>
        <v>113247.96448618063</v>
      </c>
      <c r="E18" s="9">
        <f t="shared" si="1"/>
        <v>115952.07409806307</v>
      </c>
      <c r="F18" s="9">
        <f t="shared" si="2"/>
        <v>1642.118014363834</v>
      </c>
      <c r="G18" s="9">
        <f t="shared" si="3"/>
        <v>942.6065962241264</v>
      </c>
      <c r="H18" s="10">
        <f t="shared" si="4"/>
        <v>-0.027041096118824548</v>
      </c>
    </row>
    <row r="19" spans="1:8" ht="12.75">
      <c r="A19" s="1">
        <f>+xform!A22</f>
        <v>38748</v>
      </c>
      <c r="B19" s="10">
        <f>+xform!AE22</f>
        <v>0.0024220735871460656</v>
      </c>
      <c r="C19" s="10">
        <f>+xform!M22</f>
        <v>0.00794324038469345</v>
      </c>
      <c r="D19" s="9">
        <f t="shared" si="0"/>
        <v>113522.25938976067</v>
      </c>
      <c r="E19" s="9">
        <f t="shared" si="1"/>
        <v>116873.10929572777</v>
      </c>
      <c r="F19" s="9">
        <f t="shared" si="2"/>
        <v>274.29490358004114</v>
      </c>
      <c r="G19" s="9">
        <f t="shared" si="3"/>
        <v>921.0351976647071</v>
      </c>
      <c r="H19" s="10">
        <f t="shared" si="4"/>
        <v>-0.033508499059671015</v>
      </c>
    </row>
    <row r="20" spans="1:8" ht="12.75">
      <c r="A20" s="1">
        <f>+xform!A23</f>
        <v>38776</v>
      </c>
      <c r="B20" s="10">
        <f>+xform!AE23</f>
        <v>0.01707385997332922</v>
      </c>
      <c r="C20" s="10">
        <f>+xform!M23</f>
        <v>0.013340120283761856</v>
      </c>
      <c r="D20" s="9">
        <f t="shared" si="0"/>
        <v>115460.52255043741</v>
      </c>
      <c r="E20" s="9">
        <f t="shared" si="1"/>
        <v>118432.21063167001</v>
      </c>
      <c r="F20" s="9">
        <f t="shared" si="2"/>
        <v>1938.263160676739</v>
      </c>
      <c r="G20" s="9">
        <f t="shared" si="3"/>
        <v>1559.101335942236</v>
      </c>
      <c r="H20" s="10">
        <f t="shared" si="4"/>
        <v>-0.02971688081232582</v>
      </c>
    </row>
    <row r="21" spans="1:8" ht="12.75">
      <c r="A21" s="1">
        <f>+xform!A24</f>
        <v>38807</v>
      </c>
      <c r="B21" s="10">
        <f>+xform!AE24</f>
        <v>-0.0007065338204427242</v>
      </c>
      <c r="C21" s="10">
        <f>+xform!M24</f>
        <v>0.0038999474710146084</v>
      </c>
      <c r="D21" s="9">
        <f t="shared" si="0"/>
        <v>115378.94578632954</v>
      </c>
      <c r="E21" s="9">
        <f t="shared" si="1"/>
        <v>118894.09003200966</v>
      </c>
      <c r="F21" s="9">
        <f t="shared" si="2"/>
        <v>-81.57676410787099</v>
      </c>
      <c r="G21" s="9">
        <f t="shared" si="3"/>
        <v>461.87940033964696</v>
      </c>
      <c r="H21" s="10">
        <f t="shared" si="4"/>
        <v>-0.03515144245680113</v>
      </c>
    </row>
    <row r="22" spans="1:8" ht="12.75">
      <c r="A22" s="1">
        <f>+xform!A25</f>
        <v>38835</v>
      </c>
      <c r="B22" s="10">
        <f>+xform!AE25</f>
        <v>-0.012205587152604438</v>
      </c>
      <c r="C22" s="10">
        <f>+xform!M25</f>
        <v>-0.010305328626008725</v>
      </c>
      <c r="D22" s="9">
        <f t="shared" si="0"/>
        <v>113970.67800795886</v>
      </c>
      <c r="E22" s="9">
        <f t="shared" si="1"/>
        <v>117668.84736253953</v>
      </c>
      <c r="F22" s="9">
        <f t="shared" si="2"/>
        <v>-1408.267778370675</v>
      </c>
      <c r="G22" s="9">
        <f t="shared" si="3"/>
        <v>-1225.242669470128</v>
      </c>
      <c r="H22" s="10">
        <f t="shared" si="4"/>
        <v>-0.036981693545806715</v>
      </c>
    </row>
    <row r="23" spans="1:8" ht="12.75">
      <c r="A23" s="1">
        <f>+xform!A26</f>
        <v>38868</v>
      </c>
      <c r="B23" s="10">
        <f>+xform!AE26</f>
        <v>-0.0448180784716284</v>
      </c>
      <c r="C23" s="10">
        <f>+xform!M26</f>
        <v>-0.025826063878803807</v>
      </c>
      <c r="D23" s="9">
        <f t="shared" si="0"/>
        <v>108862.73121753347</v>
      </c>
      <c r="E23" s="9">
        <f t="shared" si="1"/>
        <v>114629.92419400936</v>
      </c>
      <c r="F23" s="9">
        <f t="shared" si="2"/>
        <v>-5107.946790425398</v>
      </c>
      <c r="G23" s="9">
        <f t="shared" si="3"/>
        <v>-3038.923168530164</v>
      </c>
      <c r="H23" s="10">
        <f t="shared" si="4"/>
        <v>-0.05767192976475899</v>
      </c>
    </row>
    <row r="24" spans="1:8" ht="12.75">
      <c r="A24" s="1">
        <f>+xform!A27</f>
        <v>38898</v>
      </c>
      <c r="B24" s="10">
        <f>+xform!AE27</f>
        <v>0.00013210381787574126</v>
      </c>
      <c r="C24" s="10">
        <f>+xform!M27</f>
        <v>0.0039105113754923865</v>
      </c>
      <c r="D24" s="9">
        <f t="shared" si="0"/>
        <v>108877.11239995167</v>
      </c>
      <c r="E24" s="9">
        <f t="shared" si="1"/>
        <v>115078.18581654188</v>
      </c>
      <c r="F24" s="9">
        <f t="shared" si="2"/>
        <v>14.381182418204844</v>
      </c>
      <c r="G24" s="9">
        <f t="shared" si="3"/>
        <v>448.26162253251823</v>
      </c>
      <c r="H24" s="10">
        <f t="shared" si="4"/>
        <v>-0.06201073416590197</v>
      </c>
    </row>
    <row r="25" spans="1:8" ht="12.75">
      <c r="A25" s="1">
        <f>+xform!A28</f>
        <v>38929</v>
      </c>
      <c r="B25" s="10">
        <f>+xform!AE28</f>
        <v>0.006815479001300443</v>
      </c>
      <c r="C25" s="10">
        <f>+xform!M28</f>
        <v>0.008451422261683694</v>
      </c>
      <c r="D25" s="9">
        <f t="shared" si="0"/>
        <v>109619.16207323577</v>
      </c>
      <c r="E25" s="9">
        <f t="shared" si="1"/>
        <v>116050.76015798596</v>
      </c>
      <c r="F25" s="9">
        <f t="shared" si="2"/>
        <v>742.0496732840984</v>
      </c>
      <c r="G25" s="9">
        <f t="shared" si="3"/>
        <v>972.5743414440803</v>
      </c>
      <c r="H25" s="10">
        <f t="shared" si="4"/>
        <v>-0.06431598084750201</v>
      </c>
    </row>
    <row r="26" spans="1:8" ht="12.75">
      <c r="A26" s="1">
        <f>+xform!A29</f>
        <v>38960</v>
      </c>
      <c r="B26" s="10">
        <f>+xform!AE29</f>
        <v>0.01581964464773182</v>
      </c>
      <c r="C26" s="10">
        <f>+xform!M29</f>
        <v>0.01678726488968494</v>
      </c>
      <c r="D26" s="9">
        <f t="shared" si="0"/>
        <v>111353.29826381648</v>
      </c>
      <c r="E26" s="9">
        <f t="shared" si="1"/>
        <v>117998.93500940737</v>
      </c>
      <c r="F26" s="9">
        <f t="shared" si="2"/>
        <v>1734.1361905807134</v>
      </c>
      <c r="G26" s="9">
        <f t="shared" si="3"/>
        <v>1948.1748514214123</v>
      </c>
      <c r="H26" s="10">
        <f t="shared" si="4"/>
        <v>-0.06645636745590888</v>
      </c>
    </row>
    <row r="27" spans="1:8" ht="12.75">
      <c r="A27" s="1">
        <f>+xform!A30</f>
        <v>38989</v>
      </c>
      <c r="B27" s="10">
        <f>+xform!AE30</f>
        <v>0.02248124682315557</v>
      </c>
      <c r="C27" s="10">
        <f>+xform!M30</f>
        <v>0.017700943574261885</v>
      </c>
      <c r="D27" s="9">
        <f t="shared" si="0"/>
        <v>113856.65924665781</v>
      </c>
      <c r="E27" s="9">
        <f t="shared" si="1"/>
        <v>120087.62749983188</v>
      </c>
      <c r="F27" s="9">
        <f t="shared" si="2"/>
        <v>2503.360982841332</v>
      </c>
      <c r="G27" s="9">
        <f t="shared" si="3"/>
        <v>2088.6924904245097</v>
      </c>
      <c r="H27" s="10">
        <f t="shared" si="4"/>
        <v>-0.06230968253174063</v>
      </c>
    </row>
    <row r="28" spans="1:8" ht="12.75">
      <c r="A28" s="1">
        <f>+xform!A31</f>
        <v>39021</v>
      </c>
      <c r="B28" s="10">
        <f>+xform!AE31</f>
        <v>0.007783365132685965</v>
      </c>
      <c r="C28" s="10">
        <f>+xform!M31</f>
        <v>0.008487650433335305</v>
      </c>
      <c r="D28" s="9">
        <f t="shared" si="0"/>
        <v>114742.84719836236</v>
      </c>
      <c r="E28" s="9">
        <f t="shared" si="1"/>
        <v>121106.88930341904</v>
      </c>
      <c r="F28" s="9">
        <f t="shared" si="2"/>
        <v>886.1879517045454</v>
      </c>
      <c r="G28" s="9">
        <f t="shared" si="3"/>
        <v>1019.2618035871565</v>
      </c>
      <c r="H28" s="10">
        <f t="shared" si="4"/>
        <v>-0.06364042105056678</v>
      </c>
    </row>
    <row r="29" spans="1:8" ht="12.75">
      <c r="A29" s="1">
        <f>+xform!A32</f>
        <v>39051</v>
      </c>
      <c r="B29" s="10">
        <f>+xform!AE32</f>
        <v>-0.0036503763052831246</v>
      </c>
      <c r="C29" s="10">
        <f>+xform!M32</f>
        <v>-0.007143100285471726</v>
      </c>
      <c r="D29" s="9">
        <f t="shared" si="0"/>
        <v>114323.99262774874</v>
      </c>
      <c r="E29" s="9">
        <f t="shared" si="1"/>
        <v>120241.8106478632</v>
      </c>
      <c r="F29" s="9">
        <f t="shared" si="2"/>
        <v>-418.85457061362104</v>
      </c>
      <c r="G29" s="9">
        <f t="shared" si="3"/>
        <v>-865.0786555558443</v>
      </c>
      <c r="H29" s="10">
        <f t="shared" si="4"/>
        <v>-0.059178180201144404</v>
      </c>
    </row>
    <row r="30" spans="1:8" ht="12.75">
      <c r="A30" s="1">
        <f>+xform!A33</f>
        <v>39080</v>
      </c>
      <c r="B30" s="10">
        <f>+xform!AE33</f>
        <v>0.02463822219404659</v>
      </c>
      <c r="C30" s="10">
        <f>+xform!M33</f>
        <v>0.01657180300068408</v>
      </c>
      <c r="D30" s="9">
        <f t="shared" si="0"/>
        <v>117140.73256022176</v>
      </c>
      <c r="E30" s="9">
        <f t="shared" si="1"/>
        <v>122234.43424636514</v>
      </c>
      <c r="F30" s="9">
        <f t="shared" si="2"/>
        <v>2816.7399324730213</v>
      </c>
      <c r="G30" s="9">
        <f t="shared" si="3"/>
        <v>1992.6235985019448</v>
      </c>
      <c r="H30" s="10">
        <f t="shared" si="4"/>
        <v>-0.050937016861433815</v>
      </c>
    </row>
    <row r="31" spans="1:8" ht="12.75">
      <c r="A31" s="1">
        <f>+xform!A34</f>
        <v>39113</v>
      </c>
      <c r="B31" s="10">
        <f>+xform!AE34</f>
        <v>0.01081233917390608</v>
      </c>
      <c r="C31" s="10">
        <f>+xform!M34</f>
        <v>0.00889581273707609</v>
      </c>
      <c r="D31" s="9">
        <f t="shared" si="0"/>
        <v>118407.29789174271</v>
      </c>
      <c r="E31" s="9">
        <f t="shared" si="1"/>
        <v>123321.80888344326</v>
      </c>
      <c r="F31" s="9">
        <f t="shared" si="2"/>
        <v>1266.5653315209493</v>
      </c>
      <c r="G31" s="9">
        <f t="shared" si="3"/>
        <v>1087.3746370781155</v>
      </c>
      <c r="H31" s="10">
        <f t="shared" si="4"/>
        <v>-0.04914510991700549</v>
      </c>
    </row>
    <row r="32" spans="1:8" ht="12.75">
      <c r="A32" s="1">
        <f>+xform!A35</f>
        <v>39141</v>
      </c>
      <c r="B32" s="10">
        <f>+xform!AE35</f>
        <v>-0.014031779496816225</v>
      </c>
      <c r="C32" s="10">
        <f>+xform!M35</f>
        <v>-0.010559837386743244</v>
      </c>
      <c r="D32" s="9">
        <f t="shared" si="0"/>
        <v>116745.83279691194</v>
      </c>
      <c r="E32" s="9">
        <f t="shared" si="1"/>
        <v>122019.55063539506</v>
      </c>
      <c r="F32" s="9">
        <f t="shared" si="2"/>
        <v>-1661.465094830768</v>
      </c>
      <c r="G32" s="9">
        <f t="shared" si="3"/>
        <v>-1302.2582480481942</v>
      </c>
      <c r="H32" s="10">
        <f t="shared" si="4"/>
        <v>-0.05273717838483116</v>
      </c>
    </row>
    <row r="33" spans="1:8" ht="12.75">
      <c r="A33" s="1">
        <f>+xform!A36</f>
        <v>39171</v>
      </c>
      <c r="B33" s="10">
        <f>+xform!AE36</f>
        <v>0.004587263426098987</v>
      </c>
      <c r="C33" s="10">
        <f>+xform!M36</f>
        <v>0.005778539184374931</v>
      </c>
      <c r="D33" s="9">
        <f t="shared" si="0"/>
        <v>117281.37668585069</v>
      </c>
      <c r="E33" s="9">
        <f t="shared" si="1"/>
        <v>122724.64539000152</v>
      </c>
      <c r="F33" s="9">
        <f t="shared" si="2"/>
        <v>535.5438889387442</v>
      </c>
      <c r="G33" s="9">
        <f t="shared" si="3"/>
        <v>705.0947546064563</v>
      </c>
      <c r="H33" s="10">
        <f t="shared" si="4"/>
        <v>-0.05443268704150839</v>
      </c>
    </row>
    <row r="34" spans="1:8" ht="12.75">
      <c r="A34" s="1">
        <f>+xform!A37</f>
        <v>39202</v>
      </c>
      <c r="B34" s="10">
        <f>+xform!AE37</f>
        <v>0.01161854776089028</v>
      </c>
      <c r="C34" s="10">
        <f>+xform!M37</f>
        <v>0.024057491241657104</v>
      </c>
      <c r="D34" s="9">
        <f t="shared" si="0"/>
        <v>118644.0159623382</v>
      </c>
      <c r="E34" s="9">
        <f t="shared" si="1"/>
        <v>125677.09247160696</v>
      </c>
      <c r="F34" s="9">
        <f t="shared" si="2"/>
        <v>1362.63927648752</v>
      </c>
      <c r="G34" s="9">
        <f t="shared" si="3"/>
        <v>2952.447081605438</v>
      </c>
      <c r="H34" s="10">
        <f t="shared" si="4"/>
        <v>-0.07033076509268765</v>
      </c>
    </row>
    <row r="35" spans="1:8" ht="12.75">
      <c r="A35" s="1">
        <f>+xform!A38</f>
        <v>39233</v>
      </c>
      <c r="B35" s="10">
        <f>+xform!AE38</f>
        <v>0.020930496684206185</v>
      </c>
      <c r="C35" s="10">
        <f>+xform!M38</f>
        <v>0.020495125047711716</v>
      </c>
      <c r="D35" s="9">
        <f aca="true" t="shared" si="5" ref="D35:D66">+D34*(1+B35)</f>
        <v>121127.29414503882</v>
      </c>
      <c r="E35" s="9">
        <f aca="true" t="shared" si="6" ref="E35:E66">+E34*(1+C35)</f>
        <v>128252.86019744536</v>
      </c>
      <c r="F35" s="9">
        <f aca="true" t="shared" si="7" ref="F35:F66">+D35-D34</f>
        <v>2483.278182700611</v>
      </c>
      <c r="G35" s="9">
        <f aca="true" t="shared" si="8" ref="G35:G66">+E35-E34</f>
        <v>2575.7677258384065</v>
      </c>
      <c r="H35" s="10">
        <f aca="true" t="shared" si="9" ref="H35:H66">+(D35/D$2-1)-(E35/E$2-1)</f>
        <v>-0.07125566052406551</v>
      </c>
    </row>
    <row r="36" spans="1:8" ht="12.75">
      <c r="A36" s="1">
        <f>+xform!A39</f>
        <v>39262</v>
      </c>
      <c r="B36" s="10">
        <f>+xform!AE39</f>
        <v>-0.004847006783793578</v>
      </c>
      <c r="C36" s="10">
        <f>+xform!M39</f>
        <v>-0.005991925458164771</v>
      </c>
      <c r="D36" s="9">
        <f t="shared" si="5"/>
        <v>120540.18932861525</v>
      </c>
      <c r="E36" s="9">
        <f t="shared" si="6"/>
        <v>127484.37861934585</v>
      </c>
      <c r="F36" s="9">
        <f t="shared" si="7"/>
        <v>-587.104816423569</v>
      </c>
      <c r="G36" s="9">
        <f t="shared" si="8"/>
        <v>-768.4815780995123</v>
      </c>
      <c r="H36" s="10">
        <f t="shared" si="9"/>
        <v>-0.06944189290730596</v>
      </c>
    </row>
    <row r="37" spans="1:8" ht="12.75">
      <c r="A37" s="1">
        <f>+xform!A40</f>
        <v>39294</v>
      </c>
      <c r="B37" s="10">
        <f>+xform!AE40</f>
        <v>-0.030452059230203714</v>
      </c>
      <c r="C37" s="10">
        <f>+xform!M40</f>
        <v>-0.01852754998872097</v>
      </c>
      <c r="D37" s="9">
        <f t="shared" si="5"/>
        <v>116869.4923435603</v>
      </c>
      <c r="E37" s="9">
        <f t="shared" si="6"/>
        <v>125122.40542169489</v>
      </c>
      <c r="F37" s="9">
        <f t="shared" si="7"/>
        <v>-3670.6969850549503</v>
      </c>
      <c r="G37" s="9">
        <f t="shared" si="8"/>
        <v>-2361.9731976509647</v>
      </c>
      <c r="H37" s="10">
        <f t="shared" si="9"/>
        <v>-0.08252913078134583</v>
      </c>
    </row>
    <row r="38" spans="1:8" ht="12.75">
      <c r="A38" s="1">
        <f>+xform!A41</f>
        <v>39325</v>
      </c>
      <c r="B38" s="10">
        <f>+xform!AE41</f>
        <v>0.004864267303572541</v>
      </c>
      <c r="C38" s="10">
        <f>+xform!M41</f>
        <v>0.0018393585200815023</v>
      </c>
      <c r="D38" s="9">
        <f t="shared" si="5"/>
        <v>117437.9767939522</v>
      </c>
      <c r="E38" s="9">
        <f t="shared" si="6"/>
        <v>125352.55038416038</v>
      </c>
      <c r="F38" s="9">
        <f t="shared" si="7"/>
        <v>568.4844503919012</v>
      </c>
      <c r="G38" s="9">
        <f t="shared" si="8"/>
        <v>230.14496246549243</v>
      </c>
      <c r="H38" s="10">
        <f t="shared" si="9"/>
        <v>-0.07914573590208174</v>
      </c>
    </row>
    <row r="39" spans="1:8" ht="12.75">
      <c r="A39" s="1">
        <f>+xform!A42</f>
        <v>39353</v>
      </c>
      <c r="B39" s="10">
        <f>+xform!AE42</f>
        <v>0.001421225382932145</v>
      </c>
      <c r="C39" s="10">
        <f>+xform!M42</f>
        <v>0.007327660043525341</v>
      </c>
      <c r="D39" s="9">
        <f t="shared" si="5"/>
        <v>117604.88262749197</v>
      </c>
      <c r="E39" s="9">
        <f t="shared" si="6"/>
        <v>126271.09125896437</v>
      </c>
      <c r="F39" s="9">
        <f t="shared" si="7"/>
        <v>166.90583353977127</v>
      </c>
      <c r="G39" s="9">
        <f t="shared" si="8"/>
        <v>918.5408748039918</v>
      </c>
      <c r="H39" s="10">
        <f t="shared" si="9"/>
        <v>-0.08666208631472383</v>
      </c>
    </row>
    <row r="40" spans="1:8" ht="12.75">
      <c r="A40" s="1">
        <f>+xform!A43</f>
        <v>39386</v>
      </c>
      <c r="B40" s="10">
        <f>+xform!AE43</f>
        <v>-0.0008923101373728393</v>
      </c>
      <c r="C40" s="10">
        <f>+xform!M43</f>
        <v>-0.000911581804491057</v>
      </c>
      <c r="D40" s="9">
        <f t="shared" si="5"/>
        <v>117499.94259851892</v>
      </c>
      <c r="E40" s="9">
        <f t="shared" si="6"/>
        <v>126155.98482973948</v>
      </c>
      <c r="F40" s="9">
        <f t="shared" si="7"/>
        <v>-104.94002897305472</v>
      </c>
      <c r="G40" s="9">
        <f t="shared" si="8"/>
        <v>-115.10642922489205</v>
      </c>
      <c r="H40" s="10">
        <f t="shared" si="9"/>
        <v>-0.08656042231220562</v>
      </c>
    </row>
    <row r="41" spans="1:8" ht="12.75">
      <c r="A41" s="1">
        <f>+xform!A44</f>
        <v>39416</v>
      </c>
      <c r="B41" s="10">
        <f>+xform!AE44</f>
        <v>-0.015709321567283527</v>
      </c>
      <c r="C41" s="10">
        <f>+xform!M44</f>
        <v>-0.020467817718444203</v>
      </c>
      <c r="D41" s="9">
        <f t="shared" si="5"/>
        <v>115654.09821610143</v>
      </c>
      <c r="E41" s="9">
        <f t="shared" si="6"/>
        <v>123573.84712815356</v>
      </c>
      <c r="F41" s="9">
        <f t="shared" si="7"/>
        <v>-1845.8443824174901</v>
      </c>
      <c r="G41" s="9">
        <f t="shared" si="8"/>
        <v>-2582.137701585918</v>
      </c>
      <c r="H41" s="10">
        <f t="shared" si="9"/>
        <v>-0.07919748912052138</v>
      </c>
    </row>
    <row r="42" spans="1:8" ht="12.75">
      <c r="A42" s="1">
        <f>+xform!A45</f>
        <v>39444</v>
      </c>
      <c r="B42" s="10">
        <f>+xform!AE45</f>
        <v>0.00040786881768815593</v>
      </c>
      <c r="C42" s="10">
        <f>+xform!M45</f>
        <v>0.0017852709433944455</v>
      </c>
      <c r="D42" s="9">
        <f t="shared" si="5"/>
        <v>115701.26991640161</v>
      </c>
      <c r="E42" s="9">
        <f t="shared" si="6"/>
        <v>123794.45992679494</v>
      </c>
      <c r="F42" s="9">
        <f t="shared" si="7"/>
        <v>47.17170030018315</v>
      </c>
      <c r="G42" s="9">
        <f t="shared" si="8"/>
        <v>220.6127986413776</v>
      </c>
      <c r="H42" s="10">
        <f t="shared" si="9"/>
        <v>-0.08093190010393325</v>
      </c>
    </row>
    <row r="43" spans="1:8" ht="12.75">
      <c r="A43" s="1">
        <f>+xform!A46</f>
        <v>39477</v>
      </c>
      <c r="B43" s="10">
        <f>+xform!AE46</f>
        <v>-0.040090672036897534</v>
      </c>
      <c r="C43" s="10">
        <f>+xform!M46</f>
        <v>-0.05999517520355332</v>
      </c>
      <c r="D43" s="9">
        <f t="shared" si="5"/>
        <v>111062.72824993059</v>
      </c>
      <c r="E43" s="9">
        <f t="shared" si="6"/>
        <v>116367.38961425761</v>
      </c>
      <c r="F43" s="9">
        <f t="shared" si="7"/>
        <v>-4638.541666471021</v>
      </c>
      <c r="G43" s="9">
        <f t="shared" si="8"/>
        <v>-7427.070312537326</v>
      </c>
      <c r="H43" s="10">
        <f t="shared" si="9"/>
        <v>-0.053046613643270124</v>
      </c>
    </row>
    <row r="44" spans="1:8" ht="12.75">
      <c r="A44" s="1">
        <f>+xform!A47</f>
        <v>39507</v>
      </c>
      <c r="B44" s="10">
        <f>+xform!AE47</f>
        <v>0.012369283409903693</v>
      </c>
      <c r="C44" s="10">
        <f>+xform!M47</f>
        <v>-0.012360975740731216</v>
      </c>
      <c r="D44" s="9">
        <f t="shared" si="5"/>
        <v>112436.49461193109</v>
      </c>
      <c r="E44" s="9">
        <f t="shared" si="6"/>
        <v>114928.97513422355</v>
      </c>
      <c r="F44" s="9">
        <f t="shared" si="7"/>
        <v>1373.7663620005042</v>
      </c>
      <c r="G44" s="9">
        <f t="shared" si="8"/>
        <v>-1438.4144800340582</v>
      </c>
      <c r="H44" s="10">
        <f t="shared" si="9"/>
        <v>-0.02492480522292473</v>
      </c>
    </row>
    <row r="45" spans="1:8" ht="12.75">
      <c r="A45" s="1">
        <f>+xform!A48</f>
        <v>39538</v>
      </c>
      <c r="B45" s="10">
        <f>+xform!AE48</f>
        <v>-0.01822241239195698</v>
      </c>
      <c r="C45" s="10">
        <f>+xform!M48</f>
        <v>-0.028586505287266868</v>
      </c>
      <c r="D45" s="9">
        <f t="shared" si="5"/>
        <v>110387.63043920643</v>
      </c>
      <c r="E45" s="9">
        <f t="shared" si="6"/>
        <v>111643.5573788889</v>
      </c>
      <c r="F45" s="9">
        <f t="shared" si="7"/>
        <v>-2048.8641727246577</v>
      </c>
      <c r="G45" s="9">
        <f t="shared" si="8"/>
        <v>-3285.4177553346526</v>
      </c>
      <c r="H45" s="10">
        <f t="shared" si="9"/>
        <v>-0.012559269396824613</v>
      </c>
    </row>
    <row r="46" spans="1:8" ht="12.75">
      <c r="A46" s="1">
        <f>+xform!A49</f>
        <v>39568</v>
      </c>
      <c r="B46" s="10">
        <f>+xform!AE49</f>
        <v>0.010133078949091774</v>
      </c>
      <c r="C46" s="10">
        <f>+xform!M49</f>
        <v>0.042198897483863004</v>
      </c>
      <c r="D46" s="9">
        <f t="shared" si="5"/>
        <v>111506.19701345009</v>
      </c>
      <c r="E46" s="9">
        <f t="shared" si="6"/>
        <v>116354.7924114544</v>
      </c>
      <c r="F46" s="9">
        <f t="shared" si="7"/>
        <v>1118.566574243654</v>
      </c>
      <c r="G46" s="9">
        <f t="shared" si="8"/>
        <v>4711.235032565499</v>
      </c>
      <c r="H46" s="10">
        <f t="shared" si="9"/>
        <v>-0.048485953980043295</v>
      </c>
    </row>
    <row r="47" spans="1:8" ht="12.75">
      <c r="A47" s="1">
        <f>+xform!A50</f>
        <v>39598</v>
      </c>
      <c r="B47" s="10">
        <f>+xform!AE50</f>
        <v>-0.009595470540413787</v>
      </c>
      <c r="C47" s="10">
        <f>+xform!M50</f>
        <v>-0.0039294085533381875</v>
      </c>
      <c r="D47" s="9">
        <f t="shared" si="5"/>
        <v>110436.24258493395</v>
      </c>
      <c r="E47" s="9">
        <f t="shared" si="6"/>
        <v>115897.58689493094</v>
      </c>
      <c r="F47" s="9">
        <f t="shared" si="7"/>
        <v>-1069.9544285161392</v>
      </c>
      <c r="G47" s="9">
        <f t="shared" si="8"/>
        <v>-457.2055165234633</v>
      </c>
      <c r="H47" s="10">
        <f t="shared" si="9"/>
        <v>-0.05461344309996985</v>
      </c>
    </row>
    <row r="48" spans="1:8" ht="12.75">
      <c r="A48" s="1">
        <f>+xform!A51</f>
        <v>39629</v>
      </c>
      <c r="B48" s="10">
        <f>+xform!AE51</f>
        <v>-0.04304395666568993</v>
      </c>
      <c r="C48" s="10">
        <f>+xform!M51</f>
        <v>-0.06239379979407901</v>
      </c>
      <c r="D48" s="9">
        <f t="shared" si="5"/>
        <v>105682.62974478643</v>
      </c>
      <c r="E48" s="9">
        <f t="shared" si="6"/>
        <v>108666.29606159174</v>
      </c>
      <c r="F48" s="9">
        <f t="shared" si="7"/>
        <v>-4753.612840147514</v>
      </c>
      <c r="G48" s="9">
        <f t="shared" si="8"/>
        <v>-7231.290833339197</v>
      </c>
      <c r="H48" s="10">
        <f t="shared" si="9"/>
        <v>-0.029836663168053112</v>
      </c>
    </row>
    <row r="49" spans="1:8" ht="12.75">
      <c r="A49" s="1">
        <f>+xform!A52</f>
        <v>39660</v>
      </c>
      <c r="B49" s="10">
        <f>+xform!AE52</f>
        <v>0.01535088156376255</v>
      </c>
      <c r="C49" s="10">
        <f>+xform!M52</f>
        <v>0.010128572349008103</v>
      </c>
      <c r="D49" s="9">
        <f t="shared" si="5"/>
        <v>107304.95127734562</v>
      </c>
      <c r="E49" s="9">
        <f t="shared" si="6"/>
        <v>109766.9305031503</v>
      </c>
      <c r="F49" s="9">
        <f t="shared" si="7"/>
        <v>1622.3215325591882</v>
      </c>
      <c r="G49" s="9">
        <f t="shared" si="8"/>
        <v>1100.6344415585627</v>
      </c>
      <c r="H49" s="10">
        <f t="shared" si="9"/>
        <v>-0.02461979225804667</v>
      </c>
    </row>
    <row r="50" spans="1:8" ht="12.75">
      <c r="A50" s="1">
        <f>+xform!A53</f>
        <v>39689</v>
      </c>
      <c r="B50" s="10">
        <f>+xform!AE53</f>
        <v>0.0076412331895458945</v>
      </c>
      <c r="C50" s="10">
        <f>+xform!M53</f>
        <v>0.022612793577373468</v>
      </c>
      <c r="D50" s="9">
        <f t="shared" si="5"/>
        <v>108124.89343244868</v>
      </c>
      <c r="E50" s="9">
        <f t="shared" si="6"/>
        <v>112249.06744423993</v>
      </c>
      <c r="F50" s="9">
        <f t="shared" si="7"/>
        <v>819.9421551030537</v>
      </c>
      <c r="G50" s="9">
        <f t="shared" si="8"/>
        <v>2482.1369410896295</v>
      </c>
      <c r="H50" s="10">
        <f t="shared" si="9"/>
        <v>-0.041241740117912595</v>
      </c>
    </row>
    <row r="51" spans="1:8" ht="12.75">
      <c r="A51" s="1">
        <f>+xform!A54</f>
        <v>39721</v>
      </c>
      <c r="B51" s="10">
        <f>+xform!AE54</f>
        <v>0.0076030119910904595</v>
      </c>
      <c r="C51" s="10">
        <f>+xform!M54</f>
        <v>-0.045237596885016725</v>
      </c>
      <c r="D51" s="9">
        <f t="shared" si="5"/>
        <v>108946.96829375095</v>
      </c>
      <c r="E51" s="9">
        <f t="shared" si="6"/>
        <v>107171.18938047835</v>
      </c>
      <c r="F51" s="9">
        <f t="shared" si="7"/>
        <v>822.0748613022733</v>
      </c>
      <c r="G51" s="9">
        <f t="shared" si="8"/>
        <v>-5077.8780637615855</v>
      </c>
      <c r="H51" s="10">
        <f t="shared" si="9"/>
        <v>0.017757789132726076</v>
      </c>
    </row>
    <row r="52" spans="1:8" ht="12.75">
      <c r="A52" s="1">
        <f>+xform!A55</f>
        <v>39752</v>
      </c>
      <c r="B52" s="10">
        <f>+xform!AE55</f>
        <v>0.002299073388879247</v>
      </c>
      <c r="C52" s="10">
        <f>+xform!M55</f>
        <v>-0.06662268540452226</v>
      </c>
      <c r="D52" s="9">
        <f t="shared" si="5"/>
        <v>109197.44536935419</v>
      </c>
      <c r="E52" s="9">
        <f t="shared" si="6"/>
        <v>100031.15694595427</v>
      </c>
      <c r="F52" s="9">
        <f t="shared" si="7"/>
        <v>250.4770756032376</v>
      </c>
      <c r="G52" s="9">
        <f t="shared" si="8"/>
        <v>-7140.032434524081</v>
      </c>
      <c r="H52" s="10">
        <f t="shared" si="9"/>
        <v>0.09166288423399926</v>
      </c>
    </row>
    <row r="53" spans="1:8" ht="12.75">
      <c r="A53" s="1">
        <f>+xform!A56</f>
        <v>39780</v>
      </c>
      <c r="B53" s="10">
        <f>+xform!AE56</f>
        <v>0.01668937329700282</v>
      </c>
      <c r="C53" s="10">
        <f>+xform!M56</f>
        <v>-0.03592608739459508</v>
      </c>
      <c r="D53" s="9">
        <f t="shared" si="5"/>
        <v>111019.88229820241</v>
      </c>
      <c r="E53" s="9">
        <f t="shared" si="6"/>
        <v>96437.42885933146</v>
      </c>
      <c r="F53" s="9">
        <f t="shared" si="7"/>
        <v>1822.4369288482267</v>
      </c>
      <c r="G53" s="9">
        <f t="shared" si="8"/>
        <v>-3593.72808662281</v>
      </c>
      <c r="H53" s="10">
        <f t="shared" si="9"/>
        <v>0.14582453438870957</v>
      </c>
    </row>
    <row r="54" spans="1:8" ht="12.75">
      <c r="A54" s="1">
        <f>+xform!A57</f>
        <v>39812</v>
      </c>
      <c r="B54" s="10">
        <f>+xform!AE57</f>
        <v>0.011055276381909396</v>
      </c>
      <c r="C54" s="10">
        <f>+xform!M57</f>
        <v>-0.023461112332928122</v>
      </c>
      <c r="D54" s="9">
        <f t="shared" si="5"/>
        <v>112247.23778089609</v>
      </c>
      <c r="E54" s="9">
        <f t="shared" si="6"/>
        <v>94174.89950776391</v>
      </c>
      <c r="F54" s="9">
        <f t="shared" si="7"/>
        <v>1227.3554826936743</v>
      </c>
      <c r="G54" s="9">
        <f t="shared" si="8"/>
        <v>-2262.529351567544</v>
      </c>
      <c r="H54" s="10">
        <f t="shared" si="9"/>
        <v>0.18072338273132182</v>
      </c>
    </row>
    <row r="55" spans="1:8" ht="12.75">
      <c r="A55" s="1">
        <f>+xform!A58</f>
        <v>39843</v>
      </c>
      <c r="B55" s="10">
        <f>+xform!AE58</f>
        <v>-0.003718869409106865</v>
      </c>
      <c r="C55" s="10">
        <f>+xform!M58</f>
        <v>-0.011396352387918286</v>
      </c>
      <c r="D55" s="9">
        <f t="shared" si="5"/>
        <v>111829.80496205598</v>
      </c>
      <c r="E55" s="9">
        <f t="shared" si="6"/>
        <v>93101.64916687664</v>
      </c>
      <c r="F55" s="9">
        <f t="shared" si="7"/>
        <v>-417.4328188401123</v>
      </c>
      <c r="G55" s="9">
        <f t="shared" si="8"/>
        <v>-1073.2503408872726</v>
      </c>
      <c r="H55" s="10">
        <f t="shared" si="9"/>
        <v>0.18728155795179324</v>
      </c>
    </row>
    <row r="56" spans="1:8" ht="12.75">
      <c r="A56" s="1">
        <f>+xform!A59</f>
        <v>39871</v>
      </c>
      <c r="B56" s="10">
        <f>+xform!AE59</f>
        <v>-0.0003907717726303484</v>
      </c>
      <c r="C56" s="10">
        <f>+xform!M59</f>
        <v>-0.06305047972324274</v>
      </c>
      <c r="D56" s="9">
        <f t="shared" si="5"/>
        <v>111786.10503093805</v>
      </c>
      <c r="E56" s="9">
        <f t="shared" si="6"/>
        <v>87231.54552388002</v>
      </c>
      <c r="F56" s="9">
        <f t="shared" si="7"/>
        <v>-43.69993111792428</v>
      </c>
      <c r="G56" s="9">
        <f t="shared" si="8"/>
        <v>-5870.103642996619</v>
      </c>
      <c r="H56" s="10">
        <f t="shared" si="9"/>
        <v>0.24554559507058027</v>
      </c>
    </row>
    <row r="57" spans="1:8" ht="12.75">
      <c r="A57" s="1">
        <f>+xform!A60</f>
        <v>39903</v>
      </c>
      <c r="B57" s="10">
        <f>+xform!AE60</f>
        <v>0.012312575425097273</v>
      </c>
      <c r="C57" s="10">
        <f>+xform!M60</f>
        <v>0.02794820594177416</v>
      </c>
      <c r="D57" s="9">
        <f t="shared" si="5"/>
        <v>113162.47988060932</v>
      </c>
      <c r="E57" s="9">
        <f t="shared" si="6"/>
        <v>89669.51072280067</v>
      </c>
      <c r="F57" s="9">
        <f t="shared" si="7"/>
        <v>1376.374849671265</v>
      </c>
      <c r="G57" s="9">
        <f t="shared" si="8"/>
        <v>2437.965198920647</v>
      </c>
      <c r="H57" s="10">
        <f t="shared" si="9"/>
        <v>0.23492969157808652</v>
      </c>
    </row>
    <row r="58" spans="1:8" ht="12.75">
      <c r="A58" s="1">
        <f>+xform!A61</f>
        <v>39933</v>
      </c>
      <c r="B58" s="10">
        <f>+xform!AE61</f>
        <v>0.017372846626313398</v>
      </c>
      <c r="C58" s="10">
        <f>+xform!M61</f>
        <v>0.08550359474906574</v>
      </c>
      <c r="D58" s="9">
        <f t="shared" si="5"/>
        <v>115128.43428742842</v>
      </c>
      <c r="E58" s="9">
        <f t="shared" si="6"/>
        <v>97336.57622899002</v>
      </c>
      <c r="F58" s="9">
        <f t="shared" si="7"/>
        <v>1965.9544068191026</v>
      </c>
      <c r="G58" s="9">
        <f t="shared" si="8"/>
        <v>7667.0655061893485</v>
      </c>
      <c r="H58" s="10">
        <f t="shared" si="9"/>
        <v>0.17791858058438415</v>
      </c>
    </row>
    <row r="59" spans="1:8" ht="12.75">
      <c r="A59" s="1">
        <f>+xform!A62</f>
        <v>39962</v>
      </c>
      <c r="B59" s="10">
        <f>+xform!AE62</f>
        <v>-0.002034245335579823</v>
      </c>
      <c r="C59" s="10">
        <f>+xform!M62</f>
        <v>0.00047457118828492196</v>
      </c>
      <c r="D59" s="9">
        <f t="shared" si="5"/>
        <v>114894.23480698661</v>
      </c>
      <c r="E59" s="9">
        <f t="shared" si="6"/>
        <v>97382.7693636346</v>
      </c>
      <c r="F59" s="9">
        <f t="shared" si="7"/>
        <v>-234.19948044180637</v>
      </c>
      <c r="G59" s="9">
        <f t="shared" si="8"/>
        <v>46.193134644578095</v>
      </c>
      <c r="H59" s="10">
        <f t="shared" si="9"/>
        <v>0.17511465443352026</v>
      </c>
    </row>
    <row r="60" spans="1:8" ht="12.75">
      <c r="A60" s="1">
        <f>+xform!A63</f>
        <v>39994</v>
      </c>
      <c r="B60" s="10">
        <f>+xform!AE63</f>
        <v>0.008175578855693463</v>
      </c>
      <c r="C60" s="10">
        <f>+xform!M63</f>
        <v>0.0011658550694948807</v>
      </c>
      <c r="D60" s="9">
        <f t="shared" si="5"/>
        <v>115833.56168371568</v>
      </c>
      <c r="E60" s="9">
        <f t="shared" si="6"/>
        <v>97496.30355897863</v>
      </c>
      <c r="F60" s="9">
        <f t="shared" si="7"/>
        <v>939.326876729072</v>
      </c>
      <c r="G60" s="9">
        <f t="shared" si="8"/>
        <v>113.53419534403656</v>
      </c>
      <c r="H60" s="10">
        <f t="shared" si="9"/>
        <v>0.18337258124737055</v>
      </c>
    </row>
    <row r="61" spans="1:8" ht="12.75">
      <c r="A61" s="1">
        <f>+xform!A64</f>
        <v>40025</v>
      </c>
      <c r="B61" s="10">
        <f>+xform!AE64</f>
        <v>0.031828236465895</v>
      </c>
      <c r="C61" s="10">
        <f>+xform!M64</f>
        <v>0.05333474404105869</v>
      </c>
      <c r="D61" s="9">
        <f t="shared" si="5"/>
        <v>119520.33967567183</v>
      </c>
      <c r="E61" s="9">
        <f t="shared" si="6"/>
        <v>102696.24395424612</v>
      </c>
      <c r="F61" s="9">
        <f t="shared" si="7"/>
        <v>3686.7779919561435</v>
      </c>
      <c r="G61" s="9">
        <f t="shared" si="8"/>
        <v>5199.940395267491</v>
      </c>
      <c r="H61" s="10">
        <f t="shared" si="9"/>
        <v>0.16824095721425714</v>
      </c>
    </row>
    <row r="62" spans="1:8" ht="12.75">
      <c r="A62" s="1">
        <f>+xform!A65</f>
        <v>40056</v>
      </c>
      <c r="B62" s="10">
        <f>+xform!AE65</f>
        <v>0.003822854926858723</v>
      </c>
      <c r="C62" s="10">
        <f>+xform!M65</f>
        <v>0.022148758404958824</v>
      </c>
      <c r="D62" s="9">
        <f t="shared" si="5"/>
        <v>119977.24859506078</v>
      </c>
      <c r="E62" s="9">
        <f t="shared" si="6"/>
        <v>104970.83825068544</v>
      </c>
      <c r="F62" s="9">
        <f t="shared" si="7"/>
        <v>456.9089193889522</v>
      </c>
      <c r="G62" s="9">
        <f t="shared" si="8"/>
        <v>2274.594296439318</v>
      </c>
      <c r="H62" s="10">
        <f t="shared" si="9"/>
        <v>0.15006410344375332</v>
      </c>
    </row>
    <row r="63" spans="1:8" ht="12.75">
      <c r="A63" s="1">
        <f>+xform!A66</f>
        <v>40086</v>
      </c>
      <c r="B63" s="10">
        <f>+xform!AE66</f>
        <v>0.006453815288507771</v>
      </c>
      <c r="C63" s="10">
        <f>+xform!M66</f>
        <v>0.015635574036543233</v>
      </c>
      <c r="D63" s="9">
        <f t="shared" si="5"/>
        <v>120751.55959631669</v>
      </c>
      <c r="E63" s="9">
        <f t="shared" si="6"/>
        <v>106612.11756383204</v>
      </c>
      <c r="F63" s="9">
        <f t="shared" si="7"/>
        <v>774.3110012559046</v>
      </c>
      <c r="G63" s="9">
        <f t="shared" si="8"/>
        <v>1641.2793131466024</v>
      </c>
      <c r="H63" s="10">
        <f t="shared" si="9"/>
        <v>0.1413944203248465</v>
      </c>
    </row>
    <row r="64" spans="1:8" ht="12.75">
      <c r="A64" s="1">
        <f>+xform!A67</f>
        <v>40116</v>
      </c>
      <c r="B64" s="10">
        <f>+xform!AE67</f>
        <v>-0.006420988184713228</v>
      </c>
      <c r="C64" s="10">
        <f>+xform!M67</f>
        <v>-0.02315321671159388</v>
      </c>
      <c r="D64" s="9">
        <f t="shared" si="5"/>
        <v>119976.21525886304</v>
      </c>
      <c r="E64" s="9">
        <f t="shared" si="6"/>
        <v>104143.70410179472</v>
      </c>
      <c r="F64" s="9">
        <f t="shared" si="7"/>
        <v>-775.3443374536437</v>
      </c>
      <c r="G64" s="9">
        <f t="shared" si="8"/>
        <v>-2468.4134620373225</v>
      </c>
      <c r="H64" s="10">
        <f t="shared" si="9"/>
        <v>0.15832511157068319</v>
      </c>
    </row>
    <row r="65" spans="1:8" ht="12.75">
      <c r="A65" s="1">
        <f>+xform!A68</f>
        <v>40147</v>
      </c>
      <c r="B65" s="10">
        <f>+xform!AE68</f>
        <v>0.016561392117185558</v>
      </c>
      <c r="C65" s="10">
        <f>+xform!M68</f>
        <v>0.015099990076871793</v>
      </c>
      <c r="D65" s="9">
        <f t="shared" si="5"/>
        <v>121963.18840450095</v>
      </c>
      <c r="E65" s="9">
        <f t="shared" si="6"/>
        <v>105716.2730003005</v>
      </c>
      <c r="F65" s="9">
        <f t="shared" si="7"/>
        <v>1986.9731456379086</v>
      </c>
      <c r="G65" s="9">
        <f t="shared" si="8"/>
        <v>1572.5688985057786</v>
      </c>
      <c r="H65" s="10">
        <f t="shared" si="9"/>
        <v>0.16246915404200446</v>
      </c>
    </row>
    <row r="66" spans="1:8" ht="12.75">
      <c r="A66" s="1">
        <f>+xform!A69</f>
        <v>40177</v>
      </c>
      <c r="B66" s="10">
        <f>+xform!AE69</f>
        <v>0.04223581424935987</v>
      </c>
      <c r="C66" s="10">
        <f>+xform!M69</f>
        <v>0.0411851346050684</v>
      </c>
      <c r="D66" s="9">
        <f t="shared" si="5"/>
        <v>127114.40297521315</v>
      </c>
      <c r="E66" s="9">
        <f t="shared" si="6"/>
        <v>110070.21193376403</v>
      </c>
      <c r="F66" s="9">
        <f t="shared" si="7"/>
        <v>5151.214570712196</v>
      </c>
      <c r="G66" s="9">
        <f t="shared" si="8"/>
        <v>4353.938933463534</v>
      </c>
      <c r="H66" s="10">
        <f t="shared" si="9"/>
        <v>0.1704419104144912</v>
      </c>
    </row>
    <row r="67" spans="1:8" ht="12.75">
      <c r="A67" s="1">
        <f>+xform!A70</f>
        <v>40207</v>
      </c>
      <c r="B67" s="10">
        <f>+xform!AE70</f>
        <v>-0.01973034363496448</v>
      </c>
      <c r="C67" s="10">
        <f>+xform!M70</f>
        <v>-0.020379731795227382</v>
      </c>
      <c r="D67" s="9">
        <f aca="true" t="shared" si="10" ref="D67:D96">+D66*(1+B67)</f>
        <v>124606.39212355884</v>
      </c>
      <c r="E67" s="9">
        <f aca="true" t="shared" si="11" ref="E67:E96">+E66*(1+C67)</f>
        <v>107827.01053591009</v>
      </c>
      <c r="F67" s="9">
        <f aca="true" t="shared" si="12" ref="F67:F96">+D67-D66</f>
        <v>-2508.0108516543114</v>
      </c>
      <c r="G67" s="9">
        <f aca="true" t="shared" si="13" ref="G67:G96">+E67-E66</f>
        <v>-2243.201397853947</v>
      </c>
      <c r="H67" s="10">
        <f aca="true" t="shared" si="14" ref="H67:H96">+(D67/D$2-1)-(E67/E$2-1)</f>
        <v>0.16779381587648756</v>
      </c>
    </row>
    <row r="68" spans="1:8" ht="12.75">
      <c r="A68" s="1">
        <f>+xform!A71</f>
        <v>40235</v>
      </c>
      <c r="B68" s="10">
        <f>+xform!AE71</f>
        <v>0.012329822927517902</v>
      </c>
      <c r="C68" s="10">
        <f>+xform!M71</f>
        <v>0.00945497875652882</v>
      </c>
      <c r="D68" s="9">
        <f t="shared" si="10"/>
        <v>126142.76687407919</v>
      </c>
      <c r="E68" s="9">
        <f t="shared" si="11"/>
        <v>108846.51262990713</v>
      </c>
      <c r="F68" s="9">
        <f t="shared" si="12"/>
        <v>1536.37475052035</v>
      </c>
      <c r="G68" s="9">
        <f t="shared" si="13"/>
        <v>1019.5020939970418</v>
      </c>
      <c r="H68" s="10">
        <f t="shared" si="14"/>
        <v>0.1729625424417207</v>
      </c>
    </row>
    <row r="69" spans="1:8" ht="12.75">
      <c r="A69" s="1">
        <f>+xform!A72</f>
        <v>40268</v>
      </c>
      <c r="B69" s="10">
        <f>+xform!AE72</f>
        <v>0.040400222362738075</v>
      </c>
      <c r="C69" s="10">
        <f>+xform!M72</f>
        <v>0.045143489470363306</v>
      </c>
      <c r="D69" s="9">
        <f t="shared" si="10"/>
        <v>131238.962705243</v>
      </c>
      <c r="E69" s="9">
        <f t="shared" si="11"/>
        <v>113760.22402670111</v>
      </c>
      <c r="F69" s="9">
        <f t="shared" si="12"/>
        <v>5096.1958311638155</v>
      </c>
      <c r="G69" s="9">
        <f t="shared" si="13"/>
        <v>4913.71139679398</v>
      </c>
      <c r="H69" s="10">
        <f t="shared" si="14"/>
        <v>0.17478738678541883</v>
      </c>
    </row>
    <row r="70" spans="1:8" ht="12.75">
      <c r="A70" s="1">
        <f>+xform!A73</f>
        <v>40298</v>
      </c>
      <c r="B70" s="10">
        <f>+xform!AE73</f>
        <v>-0.011538139784847624</v>
      </c>
      <c r="C70" s="10">
        <f>+xform!M73</f>
        <v>0.0008861708899610462</v>
      </c>
      <c r="D70" s="9">
        <f t="shared" si="10"/>
        <v>129724.70920833151</v>
      </c>
      <c r="E70" s="9">
        <f t="shared" si="11"/>
        <v>113861.03502566901</v>
      </c>
      <c r="F70" s="9">
        <f t="shared" si="12"/>
        <v>-1514.2534969114931</v>
      </c>
      <c r="G70" s="9">
        <f t="shared" si="13"/>
        <v>100.81099896790693</v>
      </c>
      <c r="H70" s="10">
        <f t="shared" si="14"/>
        <v>0.1586367418266248</v>
      </c>
    </row>
    <row r="71" spans="1:8" ht="12.75">
      <c r="A71" s="1">
        <f>+xform!A74</f>
        <v>40329</v>
      </c>
      <c r="B71" s="10">
        <f>+xform!AE74</f>
        <v>-0.009677483815513956</v>
      </c>
      <c r="C71" s="10">
        <f>+xform!M74</f>
        <v>-0.016514735240250444</v>
      </c>
      <c r="D71" s="9">
        <f t="shared" si="10"/>
        <v>128469.30043449563</v>
      </c>
      <c r="E71" s="9">
        <f t="shared" si="11"/>
        <v>111980.6501780392</v>
      </c>
      <c r="F71" s="9">
        <f t="shared" si="12"/>
        <v>-1255.4087738358794</v>
      </c>
      <c r="G71" s="9">
        <f t="shared" si="13"/>
        <v>-1880.3848476298153</v>
      </c>
      <c r="H71" s="10">
        <f t="shared" si="14"/>
        <v>0.16488650256456427</v>
      </c>
    </row>
    <row r="72" spans="1:8" ht="12.75">
      <c r="A72" s="1">
        <f>+xform!A75</f>
        <v>40359</v>
      </c>
      <c r="B72" s="10">
        <f>+xform!AE75</f>
        <v>-0.011365696766496961</v>
      </c>
      <c r="C72" s="10">
        <f>+xform!M75</f>
        <v>-0.019463503259540847</v>
      </c>
      <c r="D72" s="9">
        <f t="shared" si="10"/>
        <v>127009.15732195314</v>
      </c>
      <c r="E72" s="9">
        <f t="shared" si="11"/>
        <v>109801.11442829343</v>
      </c>
      <c r="F72" s="9">
        <f t="shared" si="12"/>
        <v>-1460.143112542486</v>
      </c>
      <c r="G72" s="9">
        <f t="shared" si="13"/>
        <v>-2179.5357497457735</v>
      </c>
      <c r="H72" s="10">
        <f t="shared" si="14"/>
        <v>0.17208042893659714</v>
      </c>
    </row>
    <row r="73" spans="1:8" ht="12.75">
      <c r="A73" s="1">
        <f>+xform!A76</f>
        <v>40389</v>
      </c>
      <c r="B73" s="10">
        <f>+xform!AE76</f>
        <v>0.003118731858190762</v>
      </c>
      <c r="C73" s="10">
        <f>+xform!M76</f>
        <v>0.02276201206457329</v>
      </c>
      <c r="D73" s="9">
        <f t="shared" si="10"/>
        <v>127405.26482717507</v>
      </c>
      <c r="E73" s="9">
        <f t="shared" si="11"/>
        <v>112300.40871961383</v>
      </c>
      <c r="F73" s="9">
        <f t="shared" si="12"/>
        <v>396.10750522192393</v>
      </c>
      <c r="G73" s="9">
        <f t="shared" si="13"/>
        <v>2499.2942913204024</v>
      </c>
      <c r="H73" s="10">
        <f t="shared" si="14"/>
        <v>0.1510485610756125</v>
      </c>
    </row>
    <row r="74" spans="1:8" ht="12.75">
      <c r="A74" s="1">
        <f>+xform!A77</f>
        <v>40421</v>
      </c>
      <c r="B74" s="10">
        <f>+xform!AE77</f>
        <v>-0.007609414107400123</v>
      </c>
      <c r="C74" s="10">
        <f>+xform!M77</f>
        <v>-0.01724329735662492</v>
      </c>
      <c r="D74" s="9">
        <f t="shared" si="10"/>
        <v>126435.7854076421</v>
      </c>
      <c r="E74" s="9">
        <f t="shared" si="11"/>
        <v>110363.97937879102</v>
      </c>
      <c r="F74" s="9">
        <f t="shared" si="12"/>
        <v>-969.4794195329596</v>
      </c>
      <c r="G74" s="9">
        <f t="shared" si="13"/>
        <v>-1936.4293408228114</v>
      </c>
      <c r="H74" s="10">
        <f t="shared" si="14"/>
        <v>0.160718060288511</v>
      </c>
    </row>
    <row r="75" spans="1:8" ht="12.75">
      <c r="A75" s="1">
        <f>+xform!A78</f>
        <v>40451</v>
      </c>
      <c r="B75" s="10">
        <f>+xform!AE78</f>
        <v>0.006625381671547192</v>
      </c>
      <c r="C75" s="10">
        <f>+xform!M78</f>
        <v>0.01879671833016887</v>
      </c>
      <c r="D75" s="9">
        <f t="shared" si="10"/>
        <v>127273.47074290957</v>
      </c>
      <c r="E75" s="9">
        <f t="shared" si="11"/>
        <v>112438.46001297073</v>
      </c>
      <c r="F75" s="9">
        <f t="shared" si="12"/>
        <v>837.6853352674661</v>
      </c>
      <c r="G75" s="9">
        <f t="shared" si="13"/>
        <v>2074.4806341797084</v>
      </c>
      <c r="H75" s="10">
        <f t="shared" si="14"/>
        <v>0.14835010729938847</v>
      </c>
    </row>
    <row r="76" spans="1:8" ht="12.75">
      <c r="A76" s="1">
        <f>+xform!A79</f>
        <v>40480</v>
      </c>
      <c r="B76" s="10">
        <f>+xform!AE79</f>
        <v>0.00491919228887933</v>
      </c>
      <c r="C76" s="10">
        <f>+xform!M79</f>
        <v>0.002976969809851504</v>
      </c>
      <c r="D76" s="9">
        <f t="shared" si="10"/>
        <v>127899.55341876701</v>
      </c>
      <c r="E76" s="9">
        <f t="shared" si="11"/>
        <v>112773.18591389552</v>
      </c>
      <c r="F76" s="9">
        <f t="shared" si="12"/>
        <v>626.0826758574403</v>
      </c>
      <c r="G76" s="9">
        <f t="shared" si="13"/>
        <v>334.7259009247937</v>
      </c>
      <c r="H76" s="10">
        <f t="shared" si="14"/>
        <v>0.15126367504871507</v>
      </c>
    </row>
    <row r="77" spans="1:8" ht="12.75">
      <c r="A77" s="1">
        <f>+xform!A80</f>
        <v>40512</v>
      </c>
      <c r="B77" s="10">
        <f>+xform!AE80</f>
        <v>0.005486852485608506</v>
      </c>
      <c r="C77" s="10">
        <f>+xform!M80</f>
        <v>-0.007049146784170879</v>
      </c>
      <c r="D77" s="9">
        <f t="shared" si="10"/>
        <v>128601.31940135098</v>
      </c>
      <c r="E77" s="9">
        <f t="shared" si="11"/>
        <v>111978.23117306987</v>
      </c>
      <c r="F77" s="9">
        <f t="shared" si="12"/>
        <v>701.7659825839655</v>
      </c>
      <c r="G77" s="9">
        <f t="shared" si="13"/>
        <v>-794.9547408256476</v>
      </c>
      <c r="H77" s="10">
        <f t="shared" si="14"/>
        <v>0.16623088228281113</v>
      </c>
    </row>
    <row r="78" spans="1:8" ht="12.75">
      <c r="A78" s="1">
        <f>+xform!A81</f>
        <v>40542</v>
      </c>
      <c r="B78" s="10">
        <f>+xform!AE81</f>
        <v>0.007261315767472123</v>
      </c>
      <c r="C78" s="10">
        <f>+xform!M81</f>
        <v>0.029861592937008716</v>
      </c>
      <c r="D78" s="9">
        <f t="shared" si="10"/>
        <v>129535.13418963773</v>
      </c>
      <c r="E78" s="9">
        <f t="shared" si="11"/>
        <v>115322.07953016635</v>
      </c>
      <c r="F78" s="9">
        <f t="shared" si="12"/>
        <v>933.8147882867488</v>
      </c>
      <c r="G78" s="9">
        <f t="shared" si="13"/>
        <v>3343.8483570964745</v>
      </c>
      <c r="H78" s="10">
        <f t="shared" si="14"/>
        <v>0.1421305465947138</v>
      </c>
    </row>
    <row r="79" spans="1:8" ht="12.75">
      <c r="A79" s="1">
        <f>+xform!A82</f>
        <v>40574</v>
      </c>
      <c r="B79" s="10">
        <f>+xform!AE82</f>
        <v>0.015217679708459619</v>
      </c>
      <c r="C79" s="10">
        <f>+xform!M82</f>
        <v>0.011942008139259018</v>
      </c>
      <c r="D79" s="9">
        <f t="shared" si="10"/>
        <v>131506.35837272796</v>
      </c>
      <c r="E79" s="9">
        <f t="shared" si="11"/>
        <v>116699.25674255186</v>
      </c>
      <c r="F79" s="9">
        <f t="shared" si="12"/>
        <v>1971.2241830902349</v>
      </c>
      <c r="G79" s="9">
        <f t="shared" si="13"/>
        <v>1377.177212385519</v>
      </c>
      <c r="H79" s="10">
        <f t="shared" si="14"/>
        <v>0.14807101630176112</v>
      </c>
    </row>
    <row r="80" spans="1:8" ht="12.75">
      <c r="A80" s="1">
        <f>+xform!A83</f>
        <v>40602</v>
      </c>
      <c r="B80" s="10">
        <f>+xform!AE83</f>
        <v>0.009917214805705394</v>
      </c>
      <c r="C80" s="10">
        <f>+xform!M83</f>
        <v>0.014307201233037147</v>
      </c>
      <c r="D80" s="9">
        <f t="shared" si="10"/>
        <v>132810.53517702638</v>
      </c>
      <c r="E80" s="9">
        <f t="shared" si="11"/>
        <v>118368.89649251342</v>
      </c>
      <c r="F80" s="9">
        <f t="shared" si="12"/>
        <v>1304.1768042984186</v>
      </c>
      <c r="G80" s="9">
        <f t="shared" si="13"/>
        <v>1669.639749961556</v>
      </c>
      <c r="H80" s="10">
        <f t="shared" si="14"/>
        <v>0.14441638684512959</v>
      </c>
    </row>
    <row r="81" spans="1:8" ht="12.75">
      <c r="A81" s="1">
        <f>+xform!A84</f>
        <v>40633</v>
      </c>
      <c r="B81" s="10">
        <f>+xform!AE84</f>
        <v>-0.015394458093316604</v>
      </c>
      <c r="C81" s="10">
        <f>+xform!M84</f>
        <v>-0.01966614057292939</v>
      </c>
      <c r="D81" s="9">
        <f t="shared" si="10"/>
        <v>130765.98895889269</v>
      </c>
      <c r="E81" s="9">
        <f t="shared" si="11"/>
        <v>116041.03713462912</v>
      </c>
      <c r="F81" s="9">
        <f t="shared" si="12"/>
        <v>-2044.5462181336916</v>
      </c>
      <c r="G81" s="9">
        <f t="shared" si="13"/>
        <v>-2327.8593578842992</v>
      </c>
      <c r="H81" s="10">
        <f t="shared" si="14"/>
        <v>0.14724951824263566</v>
      </c>
    </row>
    <row r="82" spans="1:8" ht="12.75">
      <c r="A82" s="1">
        <f>+xform!A85</f>
        <v>40662</v>
      </c>
      <c r="B82" s="10">
        <f>+xform!AE85</f>
        <v>0.00148398112538404</v>
      </c>
      <c r="C82" s="10">
        <f>+xform!M85</f>
        <v>0.002860259739398863</v>
      </c>
      <c r="D82" s="9">
        <f t="shared" si="10"/>
        <v>130960.04321834985</v>
      </c>
      <c r="E82" s="9">
        <f t="shared" si="11"/>
        <v>116372.9446412634</v>
      </c>
      <c r="F82" s="9">
        <f t="shared" si="12"/>
        <v>194.0542594571598</v>
      </c>
      <c r="G82" s="9">
        <f t="shared" si="13"/>
        <v>331.9075066342775</v>
      </c>
      <c r="H82" s="10">
        <f t="shared" si="14"/>
        <v>0.14587098577086444</v>
      </c>
    </row>
    <row r="83" spans="1:8" ht="12.75">
      <c r="A83" s="1">
        <f>+xform!A86</f>
        <v>40694</v>
      </c>
      <c r="B83" s="10">
        <f>+xform!AE86</f>
        <v>0.009333434387939302</v>
      </c>
      <c r="C83" s="10">
        <f>+xform!M86</f>
        <v>-0.0024298907328342057</v>
      </c>
      <c r="D83" s="9">
        <f t="shared" si="10"/>
        <v>132182.35018917</v>
      </c>
      <c r="E83" s="9">
        <f t="shared" si="11"/>
        <v>116090.17110152697</v>
      </c>
      <c r="F83" s="9">
        <f t="shared" si="12"/>
        <v>1222.3069708201656</v>
      </c>
      <c r="G83" s="9">
        <f t="shared" si="13"/>
        <v>-282.7735397364304</v>
      </c>
      <c r="H83" s="10">
        <f t="shared" si="14"/>
        <v>0.16092179087643044</v>
      </c>
    </row>
    <row r="84" spans="1:8" ht="12.75">
      <c r="A84" s="1">
        <f>+xform!A87</f>
        <v>40724</v>
      </c>
      <c r="B84" s="10">
        <f>+xform!AE87</f>
        <v>-0.009308720568142905</v>
      </c>
      <c r="C84" s="10">
        <f>+xform!M87</f>
        <v>-0.007246113780744545</v>
      </c>
      <c r="D84" s="9">
        <f t="shared" si="10"/>
        <v>130951.90162721861</v>
      </c>
      <c r="E84" s="9">
        <f t="shared" si="11"/>
        <v>115248.9685128992</v>
      </c>
      <c r="F84" s="9">
        <f t="shared" si="12"/>
        <v>-1230.4485619514016</v>
      </c>
      <c r="G84" s="9">
        <f t="shared" si="13"/>
        <v>-841.2025886277697</v>
      </c>
      <c r="H84" s="10">
        <f t="shared" si="14"/>
        <v>0.15702933114319406</v>
      </c>
    </row>
    <row r="85" spans="1:8" ht="12.75">
      <c r="A85" s="1">
        <f>+xform!A88</f>
        <v>40753</v>
      </c>
      <c r="B85" s="10">
        <f>+xform!AE88</f>
        <v>-0.026201195455608974</v>
      </c>
      <c r="C85" s="10">
        <f>+xform!M88</f>
        <v>-0.026784909867232032</v>
      </c>
      <c r="D85" s="9">
        <f t="shared" si="10"/>
        <v>127520.80525740018</v>
      </c>
      <c r="E85" s="9">
        <f t="shared" si="11"/>
        <v>112162.03527898973</v>
      </c>
      <c r="F85" s="9">
        <f t="shared" si="12"/>
        <v>-3431.096369818435</v>
      </c>
      <c r="G85" s="9">
        <f t="shared" si="13"/>
        <v>-3086.933233909469</v>
      </c>
      <c r="H85" s="10">
        <f t="shared" si="14"/>
        <v>0.15358769978410436</v>
      </c>
    </row>
    <row r="86" spans="1:8" ht="12.75">
      <c r="A86" s="1">
        <f>+xform!A89</f>
        <v>40786</v>
      </c>
      <c r="B86" s="10">
        <f>+xform!AE89</f>
        <v>-0.005522012704903023</v>
      </c>
      <c r="C86" s="10">
        <f>+xform!M89</f>
        <v>-0.05468012149606286</v>
      </c>
      <c r="D86" s="9">
        <f t="shared" si="10"/>
        <v>126816.63375062935</v>
      </c>
      <c r="E86" s="9">
        <f t="shared" si="11"/>
        <v>106029.00156268889</v>
      </c>
      <c r="F86" s="9">
        <f t="shared" si="12"/>
        <v>-704.1715067708283</v>
      </c>
      <c r="G86" s="9">
        <f t="shared" si="13"/>
        <v>-6133.033716300837</v>
      </c>
      <c r="H86" s="10">
        <f t="shared" si="14"/>
        <v>0.20787632187940464</v>
      </c>
    </row>
    <row r="87" spans="1:8" ht="12.75">
      <c r="A87" s="1">
        <f>+xform!A90</f>
        <v>40816</v>
      </c>
      <c r="B87" s="10">
        <f>+xform!AE90</f>
        <v>-0.000153704272978894</v>
      </c>
      <c r="C87" s="10">
        <f>+xform!M90</f>
        <v>-0.01230802295516622</v>
      </c>
      <c r="D87" s="9">
        <f t="shared" si="10"/>
        <v>126797.14149213707</v>
      </c>
      <c r="E87" s="9">
        <f t="shared" si="11"/>
        <v>104723.99417754197</v>
      </c>
      <c r="F87" s="9">
        <f t="shared" si="12"/>
        <v>-19.49225849227514</v>
      </c>
      <c r="G87" s="9">
        <f t="shared" si="13"/>
        <v>-1305.0073851469206</v>
      </c>
      <c r="H87" s="10">
        <f t="shared" si="14"/>
        <v>0.2207314731459511</v>
      </c>
    </row>
    <row r="88" spans="1:8" ht="12.75">
      <c r="A88" s="1">
        <f>+xform!A91</f>
        <v>40847</v>
      </c>
      <c r="B88" s="10">
        <f>+xform!AE91</f>
        <v>0.004243756071550225</v>
      </c>
      <c r="C88" s="10">
        <f>+xform!M91</f>
        <v>0.04587812525828694</v>
      </c>
      <c r="D88" s="9">
        <f t="shared" si="10"/>
        <v>127335.23763119955</v>
      </c>
      <c r="E88" s="9">
        <f t="shared" si="11"/>
        <v>109528.53469996735</v>
      </c>
      <c r="F88" s="9">
        <f t="shared" si="12"/>
        <v>538.0961390624725</v>
      </c>
      <c r="G88" s="9">
        <f t="shared" si="13"/>
        <v>4804.540522425377</v>
      </c>
      <c r="H88" s="10">
        <f t="shared" si="14"/>
        <v>0.17806702931232188</v>
      </c>
    </row>
    <row r="89" spans="1:8" ht="12.75">
      <c r="A89" s="1">
        <f>+xform!A92</f>
        <v>40877</v>
      </c>
      <c r="B89" s="10">
        <f>+xform!AE92</f>
        <v>-0.015270412888468626</v>
      </c>
      <c r="C89" s="10">
        <f>+xform!M92</f>
        <v>-0.01456211026742026</v>
      </c>
      <c r="D89" s="9">
        <f t="shared" si="10"/>
        <v>125390.77597731986</v>
      </c>
      <c r="E89" s="9">
        <f t="shared" si="11"/>
        <v>107933.56810023746</v>
      </c>
      <c r="F89" s="9">
        <f t="shared" si="12"/>
        <v>-1944.4616538796836</v>
      </c>
      <c r="G89" s="9">
        <f t="shared" si="13"/>
        <v>-1594.966599729887</v>
      </c>
      <c r="H89" s="10">
        <f t="shared" si="14"/>
        <v>0.17457207877082404</v>
      </c>
    </row>
    <row r="90" spans="1:8" ht="12.75">
      <c r="A90" s="1">
        <f>+xform!A93</f>
        <v>40907</v>
      </c>
      <c r="B90" s="10">
        <f>+xform!AE93</f>
        <v>0.03115537848605565</v>
      </c>
      <c r="C90" s="10">
        <f>+xform!M93</f>
        <v>0.025621614881754587</v>
      </c>
      <c r="D90" s="9">
        <f t="shared" si="10"/>
        <v>129297.37306155347</v>
      </c>
      <c r="E90" s="9">
        <f t="shared" si="11"/>
        <v>110699.00041491537</v>
      </c>
      <c r="F90" s="9">
        <f t="shared" si="12"/>
        <v>3906.59708423361</v>
      </c>
      <c r="G90" s="9">
        <f t="shared" si="13"/>
        <v>2765.432314677906</v>
      </c>
      <c r="H90" s="10">
        <f t="shared" si="14"/>
        <v>0.18598372646638106</v>
      </c>
    </row>
    <row r="91" spans="1:8" ht="12.75">
      <c r="A91" s="1">
        <f>+xform!A94</f>
        <v>40939</v>
      </c>
      <c r="B91" s="10">
        <f>+xform!AE94</f>
        <v>0.013832006800092778</v>
      </c>
      <c r="C91" s="10">
        <f>+xform!M94</f>
        <v>0.02926736057921897</v>
      </c>
      <c r="D91" s="9">
        <f t="shared" si="10"/>
        <v>131085.81520497502</v>
      </c>
      <c r="E91" s="9">
        <f t="shared" si="11"/>
        <v>113938.86797581779</v>
      </c>
      <c r="F91" s="9">
        <f t="shared" si="12"/>
        <v>1788.4421434215474</v>
      </c>
      <c r="G91" s="9">
        <f t="shared" si="13"/>
        <v>3239.8675609024212</v>
      </c>
      <c r="H91" s="10">
        <f t="shared" si="14"/>
        <v>0.1714694722915724</v>
      </c>
    </row>
    <row r="92" spans="1:8" ht="12.75">
      <c r="A92" s="1">
        <f>+xform!A95</f>
        <v>40968</v>
      </c>
      <c r="B92" s="10">
        <f>+xform!AE95</f>
        <v>0.014900083492006007</v>
      </c>
      <c r="C92" s="10">
        <f>+xform!M95</f>
        <v>0.024583993219915244</v>
      </c>
      <c r="D92" s="9">
        <f t="shared" si="10"/>
        <v>133039.00479614682</v>
      </c>
      <c r="E92" s="9">
        <f t="shared" si="11"/>
        <v>116739.9403336201</v>
      </c>
      <c r="F92" s="9">
        <f t="shared" si="12"/>
        <v>1953.189591171802</v>
      </c>
      <c r="G92" s="9">
        <f t="shared" si="13"/>
        <v>2801.072357802317</v>
      </c>
      <c r="H92" s="10">
        <f t="shared" si="14"/>
        <v>0.16299064462526736</v>
      </c>
    </row>
    <row r="93" spans="1:8" ht="12.75">
      <c r="A93" s="1">
        <f>+xform!A96</f>
        <v>40998</v>
      </c>
      <c r="B93" s="10">
        <f>+xform!AE96</f>
        <v>0.02089122592849431</v>
      </c>
      <c r="C93" s="10">
        <f>+xform!M96</f>
        <v>0.0037201426435350296</v>
      </c>
      <c r="D93" s="9">
        <f t="shared" si="10"/>
        <v>135818.35270264518</v>
      </c>
      <c r="E93" s="9">
        <f t="shared" si="11"/>
        <v>117174.22956385893</v>
      </c>
      <c r="F93" s="9">
        <f t="shared" si="12"/>
        <v>2779.347906498355</v>
      </c>
      <c r="G93" s="9">
        <f t="shared" si="13"/>
        <v>434.2892302388209</v>
      </c>
      <c r="H93" s="10">
        <f t="shared" si="14"/>
        <v>0.1864412313878625</v>
      </c>
    </row>
    <row r="94" spans="1:8" ht="12.75">
      <c r="A94" s="1">
        <f>+xform!A97</f>
        <v>41029</v>
      </c>
      <c r="B94" s="10">
        <f>+xform!AE97</f>
        <v>-0.013731154977312655</v>
      </c>
      <c r="C94" s="10">
        <f>+xform!M97</f>
        <v>-0.017746169134261736</v>
      </c>
      <c r="D94" s="9">
        <f t="shared" si="10"/>
        <v>133953.40985292185</v>
      </c>
      <c r="E94" s="9">
        <f t="shared" si="11"/>
        <v>115094.83586784187</v>
      </c>
      <c r="F94" s="9">
        <f t="shared" si="12"/>
        <v>-1864.9428497233312</v>
      </c>
      <c r="G94" s="9">
        <f t="shared" si="13"/>
        <v>-2079.393696017054</v>
      </c>
      <c r="H94" s="10">
        <f t="shared" si="14"/>
        <v>0.18858573985079974</v>
      </c>
    </row>
    <row r="95" spans="1:8" ht="12.75">
      <c r="A95" s="1">
        <f>+xform!A98</f>
        <v>41060</v>
      </c>
      <c r="B95" s="10">
        <f>+xform!AE98</f>
        <v>-0.006547447501918749</v>
      </c>
      <c r="C95" s="10">
        <f>+xform!M98</f>
        <v>-0.02343297987578784</v>
      </c>
      <c r="D95" s="9">
        <f t="shared" si="10"/>
        <v>133076.35693420685</v>
      </c>
      <c r="E95" s="9">
        <f t="shared" si="11"/>
        <v>112397.82089514362</v>
      </c>
      <c r="F95" s="9">
        <f t="shared" si="12"/>
        <v>-877.052918714995</v>
      </c>
      <c r="G95" s="9">
        <f t="shared" si="13"/>
        <v>-2697.014972698249</v>
      </c>
      <c r="H95" s="10">
        <f t="shared" si="14"/>
        <v>0.20678536039063222</v>
      </c>
    </row>
    <row r="96" spans="1:8" ht="12.75">
      <c r="A96" s="1">
        <f>+xform!A99</f>
        <v>41089</v>
      </c>
      <c r="B96" s="10">
        <f>+xform!AE99</f>
        <v>0.020160102920468628</v>
      </c>
      <c r="C96" s="10">
        <f>+xform!M99</f>
        <v>0.028804089451119494</v>
      </c>
      <c r="D96" s="9">
        <f t="shared" si="10"/>
        <v>135759.18998628148</v>
      </c>
      <c r="E96" s="9">
        <f t="shared" si="11"/>
        <v>115635.33778231824</v>
      </c>
      <c r="F96" s="9">
        <f t="shared" si="12"/>
        <v>2682.833052074624</v>
      </c>
      <c r="G96" s="9">
        <f t="shared" si="13"/>
        <v>3237.5168871746137</v>
      </c>
      <c r="H96" s="10">
        <f t="shared" si="14"/>
        <v>0.20123852203963222</v>
      </c>
    </row>
    <row r="97" spans="1:8" ht="12.75">
      <c r="A97" s="1">
        <f>+xform!A100</f>
        <v>41121</v>
      </c>
      <c r="B97" s="10">
        <f>+xform!AE100</f>
        <v>0.030837722637075963</v>
      </c>
      <c r="C97" s="10">
        <f>+xform!M100</f>
        <v>0.019926647380061654</v>
      </c>
      <c r="D97" s="9">
        <f aca="true" t="shared" si="15" ref="D97:E99">+D96*(1+B97)</f>
        <v>139945.69423251253</v>
      </c>
      <c r="E97" s="9">
        <f t="shared" si="15"/>
        <v>117939.56238298082</v>
      </c>
      <c r="F97" s="9">
        <f aca="true" t="shared" si="16" ref="F97:G99">+D97-D96</f>
        <v>4186.504246231052</v>
      </c>
      <c r="G97" s="9">
        <f t="shared" si="16"/>
        <v>2304.224600662579</v>
      </c>
      <c r="H97" s="10">
        <f aca="true" t="shared" si="17" ref="H97:H102">+(D97/D$2-1)-(E97/E$2-1)</f>
        <v>0.22006131849531707</v>
      </c>
    </row>
    <row r="98" spans="1:8" ht="12.75">
      <c r="A98" s="1">
        <f>+xform!A101</f>
        <v>41152</v>
      </c>
      <c r="B98" s="10">
        <f>+xform!AE101</f>
        <v>0.009313147384809239</v>
      </c>
      <c r="C98" s="10">
        <f>+xform!M101</f>
        <v>0.015684211483248323</v>
      </c>
      <c r="D98" s="9">
        <f t="shared" si="15"/>
        <v>141249.02910876935</v>
      </c>
      <c r="E98" s="9">
        <f t="shared" si="15"/>
        <v>119789.35142163724</v>
      </c>
      <c r="F98" s="9">
        <f t="shared" si="16"/>
        <v>1303.3348762568203</v>
      </c>
      <c r="G98" s="9">
        <f t="shared" si="16"/>
        <v>1849.789038656425</v>
      </c>
      <c r="H98" s="10">
        <f t="shared" si="17"/>
        <v>0.21459677687132106</v>
      </c>
    </row>
    <row r="99" spans="1:8" ht="12.75">
      <c r="A99" s="1">
        <f>+xform!A102</f>
        <v>41180</v>
      </c>
      <c r="B99" s="10">
        <f>+xform!AE102</f>
        <v>0.00460934632533672</v>
      </c>
      <c r="C99" s="10">
        <f>+xform!M102</f>
        <v>0.008394328418188624</v>
      </c>
      <c r="D99" s="9">
        <f t="shared" si="15"/>
        <v>141900.09480204922</v>
      </c>
      <c r="E99" s="9">
        <f t="shared" si="15"/>
        <v>120794.90257847228</v>
      </c>
      <c r="F99" s="9">
        <f t="shared" si="16"/>
        <v>651.0656932798738</v>
      </c>
      <c r="G99" s="9">
        <f t="shared" si="16"/>
        <v>1005.5511568350339</v>
      </c>
      <c r="H99" s="10">
        <f t="shared" si="17"/>
        <v>0.2110519222357694</v>
      </c>
    </row>
    <row r="100" spans="1:8" ht="12.75">
      <c r="A100" s="1">
        <f>+xform!A103</f>
        <v>41213</v>
      </c>
      <c r="B100" s="10">
        <f>+xform!AE103</f>
        <v>-0.005033341267222552</v>
      </c>
      <c r="C100" s="10">
        <f>+xform!M103</f>
        <v>-0.001878763964026376</v>
      </c>
      <c r="D100" s="9">
        <f aca="true" t="shared" si="18" ref="D100:E102">+D99*(1+B100)</f>
        <v>141185.86319905927</v>
      </c>
      <c r="E100" s="9">
        <f t="shared" si="18"/>
        <v>120567.95746846976</v>
      </c>
      <c r="F100" s="9">
        <f aca="true" t="shared" si="19" ref="F100:G102">+D100-D99</f>
        <v>-714.2316029899521</v>
      </c>
      <c r="G100" s="9">
        <f t="shared" si="19"/>
        <v>-226.94511000251805</v>
      </c>
      <c r="H100" s="10">
        <f t="shared" si="17"/>
        <v>0.20617905730589503</v>
      </c>
    </row>
    <row r="101" spans="1:8" ht="12.75">
      <c r="A101" s="1">
        <f>+xform!A104</f>
        <v>41243</v>
      </c>
      <c r="B101" s="10">
        <f>+xform!AE104</f>
        <v>0.011923769916305985</v>
      </c>
      <c r="C101" s="10">
        <f>+xform!M104</f>
        <v>0.012425911473655392</v>
      </c>
      <c r="D101" s="9">
        <f t="shared" si="18"/>
        <v>142869.3309472799</v>
      </c>
      <c r="E101" s="9">
        <f t="shared" si="18"/>
        <v>122066.12423453241</v>
      </c>
      <c r="F101" s="9">
        <f t="shared" si="19"/>
        <v>1683.4677482206316</v>
      </c>
      <c r="G101" s="9">
        <f t="shared" si="19"/>
        <v>1498.1667660626554</v>
      </c>
      <c r="H101" s="10">
        <f t="shared" si="17"/>
        <v>0.2080320671274749</v>
      </c>
    </row>
    <row r="102" spans="1:8" ht="12.75">
      <c r="A102" s="1">
        <f>+xform!A105</f>
        <v>41271</v>
      </c>
      <c r="B102" s="10">
        <f>+xform!AE105</f>
        <v>0.0008607766204237746</v>
      </c>
      <c r="C102" s="10">
        <f>+xform!M105</f>
        <v>0.0024199700952083243</v>
      </c>
      <c r="D102" s="9">
        <f t="shared" si="18"/>
        <v>142992.3095271349</v>
      </c>
      <c r="E102" s="9">
        <f t="shared" si="18"/>
        <v>122361.52060481797</v>
      </c>
      <c r="F102" s="9">
        <f t="shared" si="19"/>
        <v>122.97857985500013</v>
      </c>
      <c r="G102" s="9">
        <f t="shared" si="19"/>
        <v>295.39637028555444</v>
      </c>
      <c r="H102" s="10">
        <f t="shared" si="17"/>
        <v>0.20630788922316934</v>
      </c>
    </row>
    <row r="103" spans="1:8" ht="12.75">
      <c r="A103" s="1">
        <f>+xform!A106</f>
        <v>41305</v>
      </c>
      <c r="B103" s="10">
        <f>+xform!AE106</f>
        <v>0.01183716718949093</v>
      </c>
      <c r="C103" s="10">
        <f>+xform!M106</f>
        <v>0.017171783271582194</v>
      </c>
      <c r="D103" s="9">
        <f aca="true" t="shared" si="20" ref="D103:E105">+D102*(1+B103)</f>
        <v>144684.93340181906</v>
      </c>
      <c r="E103" s="9">
        <f t="shared" si="20"/>
        <v>124462.68611742512</v>
      </c>
      <c r="F103" s="9">
        <f aca="true" t="shared" si="21" ref="F103:G105">+D103-D102</f>
        <v>1692.6238746841555</v>
      </c>
      <c r="G103" s="9">
        <f t="shared" si="21"/>
        <v>2101.1655126071564</v>
      </c>
      <c r="H103" s="10">
        <f aca="true" t="shared" si="22" ref="H103:H108">+(D103/D$2-1)-(E103/E$2-1)</f>
        <v>0.20222247284393924</v>
      </c>
    </row>
    <row r="104" spans="1:8" ht="12.75">
      <c r="A104" s="1">
        <f>+xform!A107</f>
        <v>41333</v>
      </c>
      <c r="B104" s="10">
        <f>+xform!AE107</f>
        <v>0.008028609178914126</v>
      </c>
      <c r="C104" s="10">
        <f>+xform!M107</f>
        <v>0.008124246761502186</v>
      </c>
      <c r="D104" s="9">
        <f t="shared" si="20"/>
        <v>145846.55218617947</v>
      </c>
      <c r="E104" s="9">
        <f t="shared" si="20"/>
        <v>125473.85169204247</v>
      </c>
      <c r="F104" s="9">
        <f t="shared" si="21"/>
        <v>1161.618784360413</v>
      </c>
      <c r="G104" s="9">
        <f t="shared" si="21"/>
        <v>1011.1655746173492</v>
      </c>
      <c r="H104" s="10">
        <f t="shared" si="22"/>
        <v>0.20372700494136997</v>
      </c>
    </row>
    <row r="105" spans="1:8" ht="12.75">
      <c r="A105" s="1">
        <f>+xform!A108</f>
        <v>41361</v>
      </c>
      <c r="B105" s="10">
        <f>+xform!AE108</f>
        <v>0.013747143770929903</v>
      </c>
      <c r="C105" s="10">
        <f>+xform!M108</f>
        <v>0.015715768070056955</v>
      </c>
      <c r="D105" s="9">
        <f t="shared" si="20"/>
        <v>147851.52570757733</v>
      </c>
      <c r="E105" s="9">
        <f t="shared" si="20"/>
        <v>127445.76964409134</v>
      </c>
      <c r="F105" s="9">
        <f t="shared" si="21"/>
        <v>2004.9735213978565</v>
      </c>
      <c r="G105" s="9">
        <f t="shared" si="21"/>
        <v>1971.9179520488688</v>
      </c>
      <c r="H105" s="10">
        <f t="shared" si="22"/>
        <v>0.20405756063486002</v>
      </c>
    </row>
    <row r="106" spans="1:8" ht="12.75">
      <c r="A106" s="1">
        <f>+xform!A109</f>
        <v>41394</v>
      </c>
      <c r="B106" s="10">
        <f>+xform!AE109</f>
        <v>0.013687286324149804</v>
      </c>
      <c r="C106" s="10">
        <f>+xform!M109</f>
        <v>0.011021307518266476</v>
      </c>
      <c r="D106" s="9">
        <f aca="true" t="shared" si="23" ref="D106:E108">+D105*(1+B106)</f>
        <v>149875.21187339933</v>
      </c>
      <c r="E106" s="9">
        <f t="shared" si="23"/>
        <v>128850.38866324104</v>
      </c>
      <c r="F106" s="9">
        <f aca="true" t="shared" si="24" ref="F106:G108">+D106-D105</f>
        <v>2023.6861658220005</v>
      </c>
      <c r="G106" s="9">
        <f t="shared" si="24"/>
        <v>1404.6190191497008</v>
      </c>
      <c r="H106" s="10">
        <f t="shared" si="22"/>
        <v>0.21024823210158283</v>
      </c>
    </row>
    <row r="107" spans="1:8" ht="12.75">
      <c r="A107" s="1">
        <f>+xform!A110</f>
        <v>41425</v>
      </c>
      <c r="B107" s="10">
        <f>+xform!AE110</f>
        <v>0.021978218005648323</v>
      </c>
      <c r="C107" s="10">
        <f>+xform!M110</f>
        <v>0.027409900406870878</v>
      </c>
      <c r="D107" s="9">
        <f t="shared" si="23"/>
        <v>153169.20195359562</v>
      </c>
      <c r="E107" s="9">
        <f t="shared" si="23"/>
        <v>132382.16498388708</v>
      </c>
      <c r="F107" s="9">
        <f t="shared" si="24"/>
        <v>3293.990080196294</v>
      </c>
      <c r="G107" s="9">
        <f t="shared" si="24"/>
        <v>3531.7763206460368</v>
      </c>
      <c r="H107" s="10">
        <f t="shared" si="22"/>
        <v>0.2078703696970854</v>
      </c>
    </row>
    <row r="108" spans="1:8" ht="12.75">
      <c r="A108" s="1">
        <f>+xform!A111</f>
        <v>41455</v>
      </c>
      <c r="B108" s="10">
        <f>+xform!AE111</f>
        <v>-0.019152632661830142</v>
      </c>
      <c r="C108" s="10">
        <f>+xform!M111</f>
        <v>-0.028406912909185112</v>
      </c>
      <c r="D108" s="9">
        <f t="shared" si="23"/>
        <v>150235.60849347274</v>
      </c>
      <c r="E108" s="9">
        <f t="shared" si="23"/>
        <v>128621.59635246043</v>
      </c>
      <c r="F108" s="9">
        <f t="shared" si="24"/>
        <v>-2933.59346012288</v>
      </c>
      <c r="G108" s="9">
        <f t="shared" si="24"/>
        <v>-3760.5686314266495</v>
      </c>
      <c r="H108" s="10">
        <f t="shared" si="22"/>
        <v>0.2161401214101233</v>
      </c>
    </row>
    <row r="109" spans="1:8" ht="12.75">
      <c r="A109" s="1">
        <f>+xform!A112</f>
        <v>41486</v>
      </c>
      <c r="B109" s="10">
        <f>+xform!AE112</f>
        <v>0.01032880648148905</v>
      </c>
      <c r="C109" s="10">
        <f>+xform!M112</f>
        <v>0.02263834942531695</v>
      </c>
      <c r="D109" s="9">
        <f aca="true" t="shared" si="25" ref="D109:E111">+D108*(1+B109)</f>
        <v>151787.36302023058</v>
      </c>
      <c r="E109" s="9">
        <f t="shared" si="25"/>
        <v>131533.37699432948</v>
      </c>
      <c r="F109" s="9">
        <f aca="true" t="shared" si="26" ref="F109:G111">+D109-D108</f>
        <v>1551.754526757839</v>
      </c>
      <c r="G109" s="9">
        <f t="shared" si="26"/>
        <v>2911.780641869045</v>
      </c>
      <c r="H109" s="10">
        <f aca="true" t="shared" si="27" ref="H109:H114">+(D109/D$2-1)-(E109/E$2-1)</f>
        <v>0.20253986025901094</v>
      </c>
    </row>
    <row r="110" spans="1:8" ht="12.75">
      <c r="A110" s="1">
        <f>+xform!A113</f>
        <v>41516</v>
      </c>
      <c r="B110" s="10">
        <f>+xform!AE113</f>
        <v>-0.007302662068069913</v>
      </c>
      <c r="C110" s="10">
        <f>+xform!M113</f>
        <v>-0.01534336380462311</v>
      </c>
      <c r="D110" s="9">
        <f t="shared" si="25"/>
        <v>150678.91120189038</v>
      </c>
      <c r="E110" s="9">
        <f t="shared" si="25"/>
        <v>129515.21253865484</v>
      </c>
      <c r="F110" s="9">
        <f t="shared" si="26"/>
        <v>-1108.451818340196</v>
      </c>
      <c r="G110" s="9">
        <f t="shared" si="26"/>
        <v>-2018.1644556746323</v>
      </c>
      <c r="H110" s="10">
        <f t="shared" si="27"/>
        <v>0.21163698663235553</v>
      </c>
    </row>
    <row r="111" spans="1:8" ht="12.75">
      <c r="A111" s="1">
        <f>+xform!A114</f>
        <v>41547</v>
      </c>
      <c r="B111" s="10">
        <f>+xform!AE114</f>
        <v>0.018259904076434977</v>
      </c>
      <c r="C111" s="10">
        <f>+xform!M114</f>
        <v>0.021684705791417902</v>
      </c>
      <c r="D111" s="9">
        <f t="shared" si="25"/>
        <v>153430.29366677857</v>
      </c>
      <c r="E111" s="9">
        <f t="shared" si="25"/>
        <v>132323.71181806852</v>
      </c>
      <c r="F111" s="9">
        <f t="shared" si="26"/>
        <v>2751.3824648881855</v>
      </c>
      <c r="G111" s="9">
        <f t="shared" si="26"/>
        <v>2808.499279413678</v>
      </c>
      <c r="H111" s="10">
        <f t="shared" si="27"/>
        <v>0.21106581848710038</v>
      </c>
    </row>
    <row r="112" spans="1:8" ht="12.75">
      <c r="A112" s="1">
        <f>+xform!A115</f>
        <v>41578</v>
      </c>
      <c r="B112" s="10">
        <f>+xform!AE115</f>
        <v>0.03045137122382587</v>
      </c>
      <c r="C112" s="10">
        <f>+xform!M115</f>
        <v>0.035557853364516445</v>
      </c>
      <c r="D112" s="9">
        <f aca="true" t="shared" si="28" ref="D112:E114">+D111*(1+B112)</f>
        <v>158102.45649620626</v>
      </c>
      <c r="E112" s="9">
        <f t="shared" si="28"/>
        <v>137028.85895954393</v>
      </c>
      <c r="F112" s="9">
        <f aca="true" t="shared" si="29" ref="F112:G114">+D112-D111</f>
        <v>4672.162829427689</v>
      </c>
      <c r="G112" s="9">
        <f t="shared" si="29"/>
        <v>4705.147141475405</v>
      </c>
      <c r="H112" s="10">
        <f t="shared" si="27"/>
        <v>0.21073597536662336</v>
      </c>
    </row>
    <row r="113" spans="1:8" ht="12.75">
      <c r="A113" s="1">
        <f>+xform!A116</f>
        <v>41608</v>
      </c>
      <c r="B113" s="10">
        <f>+xform!AE116</f>
        <v>0.011027784852841178</v>
      </c>
      <c r="C113" s="10">
        <f>+xform!M116</f>
        <v>0.013267807806574548</v>
      </c>
      <c r="D113" s="9">
        <f t="shared" si="28"/>
        <v>159845.97637115212</v>
      </c>
      <c r="E113" s="9">
        <f t="shared" si="28"/>
        <v>138846.93152417336</v>
      </c>
      <c r="F113" s="9">
        <f t="shared" si="29"/>
        <v>1743.519874945865</v>
      </c>
      <c r="G113" s="9">
        <f t="shared" si="29"/>
        <v>1818.0725646294304</v>
      </c>
      <c r="H113" s="10">
        <f t="shared" si="27"/>
        <v>0.20999044846978765</v>
      </c>
    </row>
    <row r="114" spans="1:8" ht="12.75">
      <c r="A114" s="1">
        <f>+xform!A117</f>
        <v>41638</v>
      </c>
      <c r="B114" s="10">
        <f>+xform!AE117</f>
        <v>-0.001664254446364429</v>
      </c>
      <c r="C114" s="10">
        <f>+xform!M117</f>
        <v>-0.0007016122271128912</v>
      </c>
      <c r="D114" s="9">
        <f t="shared" si="28"/>
        <v>159579.95199424296</v>
      </c>
      <c r="E114" s="9">
        <f t="shared" si="28"/>
        <v>138749.5148193189</v>
      </c>
      <c r="F114" s="9">
        <f t="shared" si="29"/>
        <v>-266.0243769091612</v>
      </c>
      <c r="G114" s="9">
        <f t="shared" si="29"/>
        <v>-97.4167048544623</v>
      </c>
      <c r="H114" s="10">
        <f t="shared" si="27"/>
        <v>0.20830437174924055</v>
      </c>
    </row>
    <row r="115" spans="1:8" ht="12.75">
      <c r="A115" s="1">
        <f>+xform!A118</f>
        <v>41670</v>
      </c>
      <c r="B115" s="10">
        <f>+xform!AE118</f>
        <v>-0.007396520443237481</v>
      </c>
      <c r="C115" s="10">
        <f>+xform!M118</f>
        <v>-0.006341169749803997</v>
      </c>
      <c r="D115" s="9">
        <f aca="true" t="shared" si="30" ref="D115:E117">+D114*(1+B115)</f>
        <v>158399.6156169867</v>
      </c>
      <c r="E115" s="9">
        <f t="shared" si="30"/>
        <v>137869.68059314665</v>
      </c>
      <c r="F115" s="9">
        <f aca="true" t="shared" si="31" ref="F115:G117">+D115-D114</f>
        <v>-1180.3363772562589</v>
      </c>
      <c r="G115" s="9">
        <f t="shared" si="31"/>
        <v>-879.8342261722428</v>
      </c>
      <c r="H115" s="10">
        <f aca="true" t="shared" si="32" ref="H115:H120">+(D115/D$2-1)-(E115/E$2-1)</f>
        <v>0.2052993502384004</v>
      </c>
    </row>
    <row r="116" spans="1:8" ht="12.75">
      <c r="A116" s="1">
        <f>+xform!A119</f>
        <v>41698</v>
      </c>
      <c r="B116" s="10">
        <f>+xform!AE119</f>
        <v>0.009530820623366293</v>
      </c>
      <c r="C116" s="10">
        <f>+xform!M119</f>
        <v>0.018143705874154613</v>
      </c>
      <c r="D116" s="9">
        <f t="shared" si="30"/>
        <v>159909.29394024235</v>
      </c>
      <c r="E116" s="9">
        <f t="shared" si="30"/>
        <v>140371.14752679237</v>
      </c>
      <c r="F116" s="9">
        <f t="shared" si="31"/>
        <v>1509.6783232556481</v>
      </c>
      <c r="G116" s="9">
        <f t="shared" si="31"/>
        <v>2501.4669336457155</v>
      </c>
      <c r="H116" s="10">
        <f t="shared" si="32"/>
        <v>0.19538146413449997</v>
      </c>
    </row>
    <row r="117" spans="1:8" ht="12.75">
      <c r="A117" s="1">
        <f>+xform!A120</f>
        <v>41729</v>
      </c>
      <c r="B117" s="10">
        <f>+xform!AE120</f>
        <v>0.008442243046599622</v>
      </c>
      <c r="C117" s="10">
        <f>+xform!M120</f>
        <v>0.00771925566499978</v>
      </c>
      <c r="D117" s="9">
        <f t="shared" si="30"/>
        <v>161259.287065096</v>
      </c>
      <c r="E117" s="9">
        <f t="shared" si="30"/>
        <v>141454.70830254108</v>
      </c>
      <c r="F117" s="9">
        <f t="shared" si="31"/>
        <v>1349.993124853645</v>
      </c>
      <c r="G117" s="9">
        <f t="shared" si="31"/>
        <v>1083.560775748716</v>
      </c>
      <c r="H117" s="10">
        <f t="shared" si="32"/>
        <v>0.19804578762554925</v>
      </c>
    </row>
    <row r="118" spans="1:8" ht="12.75">
      <c r="A118" s="1">
        <f>+xform!A121</f>
        <v>41759</v>
      </c>
      <c r="B118" s="10">
        <f>+xform!AE121</f>
        <v>-0.001987344747927669</v>
      </c>
      <c r="C118" s="10">
        <f>+xform!M121</f>
        <v>-0.0008848427357395436</v>
      </c>
      <c r="D118" s="9">
        <f aca="true" t="shared" si="33" ref="D118:E120">+D117*(1+B118)</f>
        <v>160938.80926789262</v>
      </c>
      <c r="E118" s="9">
        <f t="shared" si="33"/>
        <v>141329.54313146343</v>
      </c>
      <c r="F118" s="9">
        <f aca="true" t="shared" si="34" ref="F118:G120">+D118-D117</f>
        <v>-320.4777972033771</v>
      </c>
      <c r="G118" s="9">
        <f t="shared" si="34"/>
        <v>-125.16517107764957</v>
      </c>
      <c r="H118" s="10">
        <f t="shared" si="32"/>
        <v>0.1960926613642917</v>
      </c>
    </row>
    <row r="119" spans="1:8" ht="12.75">
      <c r="A119" s="1">
        <f>+xform!A122</f>
        <v>41789</v>
      </c>
      <c r="B119" s="10">
        <f>+xform!AE122</f>
        <v>0.029043632393058145</v>
      </c>
      <c r="C119" s="10">
        <f>+xform!M122</f>
        <v>0.030670199593940975</v>
      </c>
      <c r="D119" s="9">
        <f t="shared" si="33"/>
        <v>165613.05688204578</v>
      </c>
      <c r="E119" s="9">
        <f t="shared" si="33"/>
        <v>145664.1484278259</v>
      </c>
      <c r="F119" s="9">
        <f t="shared" si="34"/>
        <v>4674.247614153166</v>
      </c>
      <c r="G119" s="9">
        <f t="shared" si="34"/>
        <v>4334.605296362453</v>
      </c>
      <c r="H119" s="10">
        <f t="shared" si="32"/>
        <v>0.19948908454219905</v>
      </c>
    </row>
    <row r="120" spans="1:8" ht="12.75">
      <c r="A120" s="1">
        <f>+xform!A123</f>
        <v>41820</v>
      </c>
      <c r="B120" s="10">
        <f>+xform!AE123</f>
        <v>0.007451898015392633</v>
      </c>
      <c r="C120" s="10">
        <f>+xform!M123</f>
        <v>0.0075944845986187556</v>
      </c>
      <c r="D120" s="9">
        <f t="shared" si="33"/>
        <v>166847.1884919482</v>
      </c>
      <c r="E120" s="9">
        <f t="shared" si="33"/>
        <v>146770.3925596319</v>
      </c>
      <c r="F120" s="9">
        <f t="shared" si="34"/>
        <v>1234.1316099024261</v>
      </c>
      <c r="G120" s="9">
        <f t="shared" si="34"/>
        <v>1106.2441318060155</v>
      </c>
      <c r="H120" s="10">
        <f t="shared" si="32"/>
        <v>0.20076795932316305</v>
      </c>
    </row>
    <row r="121" spans="1:8" ht="12.75">
      <c r="A121" s="1">
        <f>+xform!A124</f>
        <v>41851</v>
      </c>
      <c r="B121" s="10">
        <f>+xform!AE124</f>
        <v>-0.011668258837145108</v>
      </c>
      <c r="C121" s="10">
        <f>+xform!M124</f>
        <v>-0.012582206322099285</v>
      </c>
      <c r="D121" s="9">
        <f aca="true" t="shared" si="35" ref="D121:E123">+D120*(1+B121)</f>
        <v>164900.37231037422</v>
      </c>
      <c r="E121" s="9">
        <f t="shared" si="35"/>
        <v>144923.6971984711</v>
      </c>
      <c r="F121" s="9">
        <f aca="true" t="shared" si="36" ref="F121:G123">+D121-D120</f>
        <v>-1946.8161815739877</v>
      </c>
      <c r="G121" s="9">
        <f t="shared" si="36"/>
        <v>-1846.6953611607896</v>
      </c>
      <c r="H121" s="10">
        <f aca="true" t="shared" si="37" ref="H121:H126">+(D121/D$2-1)-(E121/E$2-1)</f>
        <v>0.19976675111903108</v>
      </c>
    </row>
    <row r="122" spans="1:8" ht="12.75">
      <c r="A122" s="1">
        <f>+xform!A125</f>
        <v>41880</v>
      </c>
      <c r="B122" s="10">
        <f>+xform!AE125</f>
        <v>0.019506777328095457</v>
      </c>
      <c r="C122" s="10">
        <f>+xform!M125</f>
        <v>0.019843912254854865</v>
      </c>
      <c r="D122" s="9">
        <f t="shared" si="35"/>
        <v>168117.04715435274</v>
      </c>
      <c r="E122" s="9">
        <f t="shared" si="35"/>
        <v>147799.5503293267</v>
      </c>
      <c r="F122" s="9">
        <f t="shared" si="36"/>
        <v>3216.674843978515</v>
      </c>
      <c r="G122" s="9">
        <f t="shared" si="36"/>
        <v>2875.8531308555976</v>
      </c>
      <c r="H122" s="10">
        <f t="shared" si="37"/>
        <v>0.20317496825026038</v>
      </c>
    </row>
    <row r="123" spans="1:8" ht="12.75">
      <c r="A123" s="1">
        <f>+xform!A126</f>
        <v>41912</v>
      </c>
      <c r="B123" s="10">
        <f>+xform!AE126</f>
        <v>0.011923252848945525</v>
      </c>
      <c r="C123" s="10">
        <f>+xform!M126</f>
        <v>0.017891795915434484</v>
      </c>
      <c r="D123" s="9">
        <f t="shared" si="35"/>
        <v>170121.54921579218</v>
      </c>
      <c r="E123" s="9">
        <f t="shared" si="35"/>
        <v>150443.94972021203</v>
      </c>
      <c r="F123" s="9">
        <f t="shared" si="36"/>
        <v>2004.5020614394452</v>
      </c>
      <c r="G123" s="9">
        <f t="shared" si="36"/>
        <v>2644.3993908853154</v>
      </c>
      <c r="H123" s="10">
        <f t="shared" si="37"/>
        <v>0.19677599495580167</v>
      </c>
    </row>
    <row r="124" spans="1:8" ht="12.75">
      <c r="A124" s="1">
        <f>+xform!A127</f>
        <v>41943</v>
      </c>
      <c r="B124" s="10">
        <f>+xform!AE127</f>
        <v>-0.007926459959522224</v>
      </c>
      <c r="C124" s="10">
        <f>+xform!M127</f>
        <v>-0.005836604868365704</v>
      </c>
      <c r="D124" s="9">
        <f aca="true" t="shared" si="38" ref="D124:E126">+D123*(1+B124)</f>
        <v>168773.0875676813</v>
      </c>
      <c r="E124" s="9">
        <f t="shared" si="38"/>
        <v>149565.8678308589</v>
      </c>
      <c r="F124" s="9">
        <f aca="true" t="shared" si="39" ref="F124:G126">+D124-D123</f>
        <v>-1348.4616481108824</v>
      </c>
      <c r="G124" s="9">
        <f t="shared" si="39"/>
        <v>-878.0818893531396</v>
      </c>
      <c r="H124" s="10">
        <f t="shared" si="37"/>
        <v>0.19207219736822423</v>
      </c>
    </row>
    <row r="125" spans="1:8" ht="12.75">
      <c r="A125" s="1">
        <f>+xform!A128</f>
        <v>41973</v>
      </c>
      <c r="B125" s="10">
        <f>+xform!AE128</f>
        <v>0.015422139355101866</v>
      </c>
      <c r="C125" s="10">
        <f>+xform!M128</f>
        <v>0.027427421440549393</v>
      </c>
      <c r="D125" s="9">
        <f t="shared" si="38"/>
        <v>171375.9296435409</v>
      </c>
      <c r="E125" s="9">
        <f t="shared" si="38"/>
        <v>153668.07392097736</v>
      </c>
      <c r="F125" s="9">
        <f t="shared" si="39"/>
        <v>2602.842075859604</v>
      </c>
      <c r="G125" s="9">
        <f t="shared" si="39"/>
        <v>4102.206090118474</v>
      </c>
      <c r="H125" s="10">
        <f t="shared" si="37"/>
        <v>0.17707855722563548</v>
      </c>
    </row>
    <row r="126" spans="1:8" ht="12.75">
      <c r="A126" s="1">
        <f>+xform!A129</f>
        <v>42004</v>
      </c>
      <c r="B126" s="10">
        <f>+xform!AE129</f>
        <v>-0.00915980405840131</v>
      </c>
      <c r="C126" s="10">
        <f>+xform!M129</f>
        <v>-0.0022268663161673745</v>
      </c>
      <c r="D126" s="9">
        <f t="shared" si="38"/>
        <v>169806.1597076797</v>
      </c>
      <c r="E126" s="9">
        <f t="shared" si="38"/>
        <v>153325.87566329242</v>
      </c>
      <c r="F126" s="9">
        <f t="shared" si="39"/>
        <v>-1569.7699358612008</v>
      </c>
      <c r="G126" s="9">
        <f t="shared" si="39"/>
        <v>-342.1982576849405</v>
      </c>
      <c r="H126" s="10">
        <f t="shared" si="37"/>
        <v>0.16480284044387283</v>
      </c>
    </row>
    <row r="127" spans="1:8" ht="12.75">
      <c r="A127" s="1">
        <f>+xform!A130</f>
        <v>42034</v>
      </c>
      <c r="B127" s="10">
        <f>+xform!AE130</f>
        <v>0.024515121412628238</v>
      </c>
      <c r="C127" s="10">
        <f>+xform!M130</f>
        <v>0.03646369484250218</v>
      </c>
      <c r="D127" s="9">
        <f aca="true" t="shared" si="40" ref="D127:E129">+D126*(1+B127)</f>
        <v>173968.97832952562</v>
      </c>
      <c r="E127" s="9">
        <f t="shared" si="40"/>
        <v>158916.70360493814</v>
      </c>
      <c r="F127" s="9">
        <f aca="true" t="shared" si="41" ref="F127:G129">+D127-D126</f>
        <v>4162.818621845916</v>
      </c>
      <c r="G127" s="9">
        <f t="shared" si="41"/>
        <v>5590.827941645723</v>
      </c>
      <c r="H127" s="10">
        <f aca="true" t="shared" si="42" ref="H127:H132">+(D127/D$2-1)-(E127/E$2-1)</f>
        <v>0.15052274724587478</v>
      </c>
    </row>
    <row r="128" spans="1:8" ht="12.75">
      <c r="A128" s="1">
        <f>+xform!A131</f>
        <v>42062</v>
      </c>
      <c r="B128" s="10">
        <f>+xform!AE131</f>
        <v>0.015946177870317487</v>
      </c>
      <c r="C128" s="10">
        <f>+xform!M131</f>
        <v>0.03824890605918214</v>
      </c>
      <c r="D128" s="9">
        <f t="shared" si="40"/>
        <v>176743.11860188562</v>
      </c>
      <c r="E128" s="9">
        <f t="shared" si="40"/>
        <v>164995.0936723583</v>
      </c>
      <c r="F128" s="9">
        <f t="shared" si="41"/>
        <v>2774.140272360004</v>
      </c>
      <c r="G128" s="9">
        <f t="shared" si="41"/>
        <v>6078.390067420172</v>
      </c>
      <c r="H128" s="10">
        <f t="shared" si="42"/>
        <v>0.11748024929527312</v>
      </c>
    </row>
    <row r="129" spans="1:8" ht="12.75">
      <c r="A129" s="1">
        <v>42094</v>
      </c>
      <c r="B129" s="10">
        <f>+xform!AE132</f>
        <v>0.007324587721908834</v>
      </c>
      <c r="C129" s="10">
        <f>+xform!M132</f>
        <v>0.019153449175549443</v>
      </c>
      <c r="D129" s="9">
        <f t="shared" si="40"/>
        <v>178037.68907832887</v>
      </c>
      <c r="E129" s="9">
        <f t="shared" si="40"/>
        <v>168155.31881322686</v>
      </c>
      <c r="F129" s="9">
        <f t="shared" si="41"/>
        <v>1294.5704764432448</v>
      </c>
      <c r="G129" s="9">
        <f t="shared" si="41"/>
        <v>3160.2251408685406</v>
      </c>
      <c r="H129" s="10">
        <f t="shared" si="42"/>
        <v>0.09882370265102014</v>
      </c>
    </row>
    <row r="130" spans="1:8" ht="12.75">
      <c r="A130" s="1">
        <v>42124</v>
      </c>
      <c r="B130" s="10">
        <f>+xform!AE133</f>
        <v>-0.008402067567645602</v>
      </c>
      <c r="C130" s="10">
        <f>+xform!M133</f>
        <v>-0.015507983760978762</v>
      </c>
      <c r="D130" s="9">
        <f aca="true" t="shared" si="43" ref="D130:E132">+D129*(1+B130)</f>
        <v>176541.80438510526</v>
      </c>
      <c r="E130" s="9">
        <f t="shared" si="43"/>
        <v>165547.56885974912</v>
      </c>
      <c r="F130" s="9">
        <f aca="true" t="shared" si="44" ref="F130:G132">+D130-D129</f>
        <v>-1495.8846932236047</v>
      </c>
      <c r="G130" s="9">
        <f t="shared" si="44"/>
        <v>-2607.7499534777307</v>
      </c>
      <c r="H130" s="10">
        <f t="shared" si="42"/>
        <v>0.10994235525356144</v>
      </c>
    </row>
    <row r="131" spans="1:8" ht="12.75">
      <c r="A131" s="1">
        <v>42153</v>
      </c>
      <c r="B131" s="10">
        <f>+xform!AE134</f>
        <v>0.01112455273588349</v>
      </c>
      <c r="C131" s="10">
        <f>+xform!M134</f>
        <v>0.011722774021339144</v>
      </c>
      <c r="D131" s="9">
        <f t="shared" si="43"/>
        <v>178505.7529980754</v>
      </c>
      <c r="E131" s="9">
        <f t="shared" si="43"/>
        <v>167488.24559927406</v>
      </c>
      <c r="F131" s="9">
        <f t="shared" si="44"/>
        <v>1963.9486129701254</v>
      </c>
      <c r="G131" s="9">
        <f t="shared" si="44"/>
        <v>1940.6767395249335</v>
      </c>
      <c r="H131" s="10">
        <f t="shared" si="42"/>
        <v>0.11017507398801318</v>
      </c>
    </row>
    <row r="132" spans="1:8" ht="12.75">
      <c r="A132" s="1">
        <v>42185</v>
      </c>
      <c r="B132" s="10">
        <f>+xform!AE135</f>
        <v>-0.020131687571308104</v>
      </c>
      <c r="C132" s="10">
        <f>+xform!M135</f>
        <v>-0.027039472703227305</v>
      </c>
      <c r="D132" s="9">
        <f t="shared" si="43"/>
        <v>174912.13094903703</v>
      </c>
      <c r="E132" s="9">
        <f t="shared" si="43"/>
        <v>162959.45175428106</v>
      </c>
      <c r="F132" s="9">
        <f t="shared" si="44"/>
        <v>-3593.6220490383566</v>
      </c>
      <c r="G132" s="9">
        <f t="shared" si="44"/>
        <v>-4528.793844992993</v>
      </c>
      <c r="H132" s="10">
        <f t="shared" si="42"/>
        <v>0.11952679194755977</v>
      </c>
    </row>
    <row r="133" spans="1:8" ht="12.75">
      <c r="A133" s="1">
        <v>42216</v>
      </c>
      <c r="B133" s="10">
        <f>+xform!AE136</f>
        <v>0.011138607746619691</v>
      </c>
      <c r="C133" s="10">
        <f>+xform!M136</f>
        <v>0.013443574310597239</v>
      </c>
      <c r="D133" s="9">
        <f aca="true" t="shared" si="45" ref="D133:E135">+D132*(1+B133)</f>
        <v>176860.40856580375</v>
      </c>
      <c r="E133" s="9">
        <f t="shared" si="45"/>
        <v>165150.2092535539</v>
      </c>
      <c r="F133" s="9">
        <f aca="true" t="shared" si="46" ref="F133:G135">+D133-D132</f>
        <v>1948.277616766718</v>
      </c>
      <c r="G133" s="9">
        <f t="shared" si="46"/>
        <v>2190.757499272848</v>
      </c>
      <c r="H133" s="10">
        <f aca="true" t="shared" si="47" ref="H133:H138">+(D133/D$2-1)-(E133/E$2-1)</f>
        <v>0.11710199312249858</v>
      </c>
    </row>
    <row r="134" spans="1:8" ht="12.75">
      <c r="A134" s="1">
        <v>42247</v>
      </c>
      <c r="B134" s="10">
        <f>+xform!AE137</f>
        <v>-0.031442006399849266</v>
      </c>
      <c r="C134" s="10">
        <f>+xform!M137</f>
        <v>-0.05215445673925297</v>
      </c>
      <c r="D134" s="9">
        <f t="shared" si="45"/>
        <v>171299.56246779778</v>
      </c>
      <c r="E134" s="9">
        <f t="shared" si="45"/>
        <v>156536.88980956085</v>
      </c>
      <c r="F134" s="9">
        <f t="shared" si="46"/>
        <v>-5560.846098005975</v>
      </c>
      <c r="G134" s="9">
        <f t="shared" si="46"/>
        <v>-8613.319443993067</v>
      </c>
      <c r="H134" s="10">
        <f t="shared" si="47"/>
        <v>0.14762672658236942</v>
      </c>
    </row>
    <row r="135" spans="1:8" ht="12.75">
      <c r="A135" s="1">
        <v>42277</v>
      </c>
      <c r="B135" s="10">
        <f>+xform!AE138</f>
        <v>-0.0023513449491913137</v>
      </c>
      <c r="C135" s="10">
        <f>+xform!M138</f>
        <v>-0.021248996772581363</v>
      </c>
      <c r="D135" s="9">
        <f t="shared" si="45"/>
        <v>170896.77810679044</v>
      </c>
      <c r="E135" s="9">
        <f t="shared" si="45"/>
        <v>153210.63794320755</v>
      </c>
      <c r="F135" s="9">
        <f t="shared" si="46"/>
        <v>-402.78436100733234</v>
      </c>
      <c r="G135" s="9">
        <f t="shared" si="46"/>
        <v>-3326.2518663532974</v>
      </c>
      <c r="H135" s="10">
        <f t="shared" si="47"/>
        <v>0.17686140163582897</v>
      </c>
    </row>
    <row r="136" spans="1:8" ht="12.75">
      <c r="A136" s="1">
        <v>42308</v>
      </c>
      <c r="B136" s="10">
        <f>+xform!AE139</f>
        <v>0.02253222047208636</v>
      </c>
      <c r="C136" s="10">
        <f>+xform!M139</f>
        <v>0.0583601580495813</v>
      </c>
      <c r="D136" s="9">
        <f aca="true" t="shared" si="48" ref="D136:E138">+D135*(1+B136)</f>
        <v>174747.46198906188</v>
      </c>
      <c r="E136" s="9">
        <f t="shared" si="48"/>
        <v>162152.03498845032</v>
      </c>
      <c r="F136" s="9">
        <f aca="true" t="shared" si="49" ref="F136:G138">+D136-D135</f>
        <v>3850.6838822714344</v>
      </c>
      <c r="G136" s="9">
        <f t="shared" si="49"/>
        <v>8941.397045242775</v>
      </c>
      <c r="H136" s="10">
        <f t="shared" si="47"/>
        <v>0.1259542700061156</v>
      </c>
    </row>
    <row r="137" spans="1:8" ht="12.75">
      <c r="A137" s="1">
        <v>42338</v>
      </c>
      <c r="B137" s="10">
        <f>+xform!AE140</f>
        <v>0.009149837940417153</v>
      </c>
      <c r="C137" s="10">
        <f>+xform!M140</f>
        <v>0.02952170434194832</v>
      </c>
      <c r="D137" s="9">
        <f t="shared" si="48"/>
        <v>176346.372946761</v>
      </c>
      <c r="E137" s="9">
        <f t="shared" si="48"/>
        <v>166939.0394238246</v>
      </c>
      <c r="F137" s="9">
        <f t="shared" si="49"/>
        <v>1598.9109576991177</v>
      </c>
      <c r="G137" s="9">
        <f t="shared" si="49"/>
        <v>4787.004435374285</v>
      </c>
      <c r="H137" s="10">
        <f t="shared" si="47"/>
        <v>0.0940733352293639</v>
      </c>
    </row>
    <row r="138" spans="1:8" ht="12.75">
      <c r="A138" s="1">
        <v>42368</v>
      </c>
      <c r="B138" s="10">
        <f>+xform!AE141</f>
        <v>-0.020356693499869374</v>
      </c>
      <c r="C138" s="10">
        <f>+xform!M141</f>
        <v>-0.03361719523596863</v>
      </c>
      <c r="D138" s="9">
        <f t="shared" si="48"/>
        <v>172756.54388287014</v>
      </c>
      <c r="E138" s="9">
        <f t="shared" si="48"/>
        <v>161327.01714300882</v>
      </c>
      <c r="F138" s="9">
        <f t="shared" si="49"/>
        <v>-3589.829063890851</v>
      </c>
      <c r="G138" s="9">
        <f t="shared" si="49"/>
        <v>-5612.022280815785</v>
      </c>
      <c r="H138" s="10">
        <f t="shared" si="47"/>
        <v>0.11429526739861307</v>
      </c>
    </row>
    <row r="139" spans="1:8" ht="12.75">
      <c r="A139" s="1">
        <v>42400</v>
      </c>
      <c r="B139" s="10">
        <f>+xform!AE142</f>
        <v>-0.012915236563465039</v>
      </c>
      <c r="C139" s="10">
        <f>+xform!M142</f>
        <v>-0.04012039838398188</v>
      </c>
      <c r="D139" s="9">
        <f aca="true" t="shared" si="50" ref="D139:E141">+D138*(1+B139)</f>
        <v>170525.35225073624</v>
      </c>
      <c r="E139" s="9">
        <f t="shared" si="50"/>
        <v>154854.51294513184</v>
      </c>
      <c r="F139" s="9">
        <f aca="true" t="shared" si="51" ref="F139:G141">+D139-D138</f>
        <v>-2231.1916321339086</v>
      </c>
      <c r="G139" s="9">
        <f t="shared" si="51"/>
        <v>-6472.504197876988</v>
      </c>
      <c r="H139" s="10">
        <f aca="true" t="shared" si="52" ref="H139:H144">+(D139/D$2-1)-(E139/E$2-1)</f>
        <v>0.156708393056044</v>
      </c>
    </row>
    <row r="140" spans="1:8" ht="12.75">
      <c r="A140" s="1">
        <v>42429</v>
      </c>
      <c r="B140" s="10">
        <f>+xform!AE143</f>
        <v>-0.0033238985787360925</v>
      </c>
      <c r="C140" s="10">
        <f>+xform!M143</f>
        <v>-0.004307449714390265</v>
      </c>
      <c r="D140" s="9">
        <f t="shared" si="50"/>
        <v>169958.54327475154</v>
      </c>
      <c r="E140" s="9">
        <f t="shared" si="50"/>
        <v>154187.4849175743</v>
      </c>
      <c r="F140" s="9">
        <f t="shared" si="51"/>
        <v>-566.8089759846916</v>
      </c>
      <c r="G140" s="9">
        <f t="shared" si="51"/>
        <v>-667.0280275575351</v>
      </c>
      <c r="H140" s="10">
        <f t="shared" si="52"/>
        <v>0.15771058357177248</v>
      </c>
    </row>
    <row r="141" spans="1:8" ht="12.75">
      <c r="A141" s="1">
        <v>42460</v>
      </c>
      <c r="B141" s="10">
        <f>+xform!AE144</f>
        <v>0.004536315742404932</v>
      </c>
      <c r="C141" s="10">
        <f>+xform!M144</f>
        <v>0.009905396200178718</v>
      </c>
      <c r="D141" s="9">
        <f t="shared" si="50"/>
        <v>170729.528890165</v>
      </c>
      <c r="E141" s="9">
        <f t="shared" si="50"/>
        <v>155714.77304479195</v>
      </c>
      <c r="F141" s="9">
        <f t="shared" si="51"/>
        <v>770.9856154134613</v>
      </c>
      <c r="G141" s="9">
        <f t="shared" si="51"/>
        <v>1527.2881272176455</v>
      </c>
      <c r="H141" s="10">
        <f t="shared" si="52"/>
        <v>0.15014755845373062</v>
      </c>
    </row>
    <row r="142" spans="1:8" ht="12.75">
      <c r="A142" s="1">
        <v>42489</v>
      </c>
      <c r="B142" s="10">
        <f>+xform!AE145</f>
        <v>0.000537794282412385</v>
      </c>
      <c r="C142" s="10">
        <f>+xform!M145</f>
        <v>-0.0003417328196845483</v>
      </c>
      <c r="D142" s="9">
        <f aca="true" t="shared" si="53" ref="D142:E144">+D141*(1+B142)</f>
        <v>170821.34625464107</v>
      </c>
      <c r="E142" s="9">
        <f t="shared" si="53"/>
        <v>155661.5601963328</v>
      </c>
      <c r="F142" s="9">
        <f aca="true" t="shared" si="54" ref="F142:G144">+D142-D141</f>
        <v>91.81736447606818</v>
      </c>
      <c r="G142" s="9">
        <f t="shared" si="54"/>
        <v>-53.212848459137604</v>
      </c>
      <c r="H142" s="10">
        <f t="shared" si="52"/>
        <v>0.15159786058308256</v>
      </c>
    </row>
    <row r="143" spans="1:8" ht="12.75">
      <c r="A143" s="1">
        <v>42521</v>
      </c>
      <c r="B143" s="10">
        <f>+xform!AE146</f>
        <v>0.020951157812904724</v>
      </c>
      <c r="C143" s="10">
        <f>+xform!M146</f>
        <v>0.02498443127516661</v>
      </c>
      <c r="D143" s="9">
        <f t="shared" si="53"/>
        <v>174400.2512378349</v>
      </c>
      <c r="E143" s="9">
        <f t="shared" si="53"/>
        <v>159550.6757492433</v>
      </c>
      <c r="F143" s="9">
        <f t="shared" si="54"/>
        <v>3578.9049831938173</v>
      </c>
      <c r="G143" s="9">
        <f t="shared" si="54"/>
        <v>3889.115552910487</v>
      </c>
      <c r="H143" s="10">
        <f t="shared" si="52"/>
        <v>0.14849575488591604</v>
      </c>
    </row>
    <row r="144" spans="1:8" ht="12.75">
      <c r="A144" s="1">
        <v>42551</v>
      </c>
      <c r="B144" s="10">
        <f>+xform!AE147</f>
        <v>-0.011414044934065164</v>
      </c>
      <c r="C144" s="10">
        <f>+xform!M147</f>
        <v>-0.01847767209522528</v>
      </c>
      <c r="D144" s="9">
        <f t="shared" si="53"/>
        <v>172409.638933694</v>
      </c>
      <c r="E144" s="9">
        <f t="shared" si="53"/>
        <v>156602.55068017717</v>
      </c>
      <c r="F144" s="9">
        <f t="shared" si="54"/>
        <v>-1990.612304140901</v>
      </c>
      <c r="G144" s="9">
        <f t="shared" si="54"/>
        <v>-2948.1250690661254</v>
      </c>
      <c r="H144" s="10">
        <f t="shared" si="52"/>
        <v>0.1580708825351682</v>
      </c>
    </row>
    <row r="145" spans="1:8" ht="12.75">
      <c r="A145" s="1">
        <v>42582</v>
      </c>
      <c r="B145" s="10">
        <f>+xform!AE148</f>
        <v>0.013820232899675045</v>
      </c>
      <c r="C145" s="10">
        <f>+xform!M148</f>
        <v>0.013721883601953321</v>
      </c>
      <c r="D145" s="9">
        <f aca="true" t="shared" si="55" ref="D145:E147">+D144*(1+B145)</f>
        <v>174792.38029790652</v>
      </c>
      <c r="E145" s="9">
        <f t="shared" si="55"/>
        <v>158751.43265237956</v>
      </c>
      <c r="F145" s="9">
        <f aca="true" t="shared" si="56" ref="F145:G147">+D145-D144</f>
        <v>2382.741364212532</v>
      </c>
      <c r="G145" s="9">
        <f t="shared" si="56"/>
        <v>2148.881972202391</v>
      </c>
      <c r="H145" s="10">
        <f aca="true" t="shared" si="57" ref="H145:H150">+(D145/D$2-1)-(E145/E$2-1)</f>
        <v>0.16040947645526948</v>
      </c>
    </row>
    <row r="146" spans="1:8" ht="12.75">
      <c r="A146" s="1">
        <v>42613</v>
      </c>
      <c r="B146" s="10">
        <f>+xform!AE149</f>
        <v>0.0032942578043237366</v>
      </c>
      <c r="C146" s="10">
        <f>+xform!M149</f>
        <v>0.005183200197547721</v>
      </c>
      <c r="D146" s="9">
        <f t="shared" si="55"/>
        <v>175368.19146083924</v>
      </c>
      <c r="E146" s="9">
        <f t="shared" si="55"/>
        <v>159574.27310946438</v>
      </c>
      <c r="F146" s="9">
        <f t="shared" si="56"/>
        <v>575.8111629327177</v>
      </c>
      <c r="G146" s="9">
        <f t="shared" si="56"/>
        <v>822.8404570848215</v>
      </c>
      <c r="H146" s="10">
        <f t="shared" si="57"/>
        <v>0.15793918351374847</v>
      </c>
    </row>
    <row r="147" spans="1:8" ht="12.75">
      <c r="A147" s="1">
        <v>42643</v>
      </c>
      <c r="B147" s="10">
        <f>+xform!AE150</f>
        <v>-0.005755718086381872</v>
      </c>
      <c r="C147" s="10">
        <f>+xform!M150</f>
        <v>-0.004860085478282949</v>
      </c>
      <c r="D147" s="9">
        <f t="shared" si="55"/>
        <v>174358.821589472</v>
      </c>
      <c r="E147" s="9">
        <f t="shared" si="55"/>
        <v>158798.7285020175</v>
      </c>
      <c r="F147" s="9">
        <f t="shared" si="56"/>
        <v>-1009.3698713672347</v>
      </c>
      <c r="G147" s="9">
        <f t="shared" si="56"/>
        <v>-775.5446074468782</v>
      </c>
      <c r="H147" s="10">
        <f t="shared" si="57"/>
        <v>0.15560093087454496</v>
      </c>
    </row>
    <row r="148" spans="1:8" ht="12.75">
      <c r="A148" s="1">
        <v>42674</v>
      </c>
      <c r="B148" s="10">
        <f>+xform!AE151</f>
        <v>0.010597323769821424</v>
      </c>
      <c r="C148" s="10">
        <f>+xform!M151</f>
        <v>0.005717162449075452</v>
      </c>
      <c r="D148" s="9">
        <f aca="true" t="shared" si="58" ref="D148:E150">+D147*(1+B148)</f>
        <v>176206.55847398017</v>
      </c>
      <c r="E148" s="9">
        <f t="shared" si="58"/>
        <v>159706.60662957016</v>
      </c>
      <c r="F148" s="9">
        <f aca="true" t="shared" si="59" ref="F148:G150">+D148-D147</f>
        <v>1847.7368845081655</v>
      </c>
      <c r="G148" s="9">
        <f t="shared" si="59"/>
        <v>907.8781275526562</v>
      </c>
      <c r="H148" s="10">
        <f t="shared" si="57"/>
        <v>0.1649995184441</v>
      </c>
    </row>
    <row r="149" spans="1:8" ht="12.75">
      <c r="A149" s="1">
        <v>42704</v>
      </c>
      <c r="B149" s="10">
        <f>+xform!AE152</f>
        <v>0.024888932698524345</v>
      </c>
      <c r="C149" s="10">
        <f>+xform!M152</f>
        <v>0.021035485919558415</v>
      </c>
      <c r="D149" s="9">
        <f t="shared" si="58"/>
        <v>180592.15164887768</v>
      </c>
      <c r="E149" s="9">
        <f t="shared" si="58"/>
        <v>163066.11270458697</v>
      </c>
      <c r="F149" s="9">
        <f t="shared" si="59"/>
        <v>4385.593174897513</v>
      </c>
      <c r="G149" s="9">
        <f t="shared" si="59"/>
        <v>3359.506075016805</v>
      </c>
      <c r="H149" s="10">
        <f t="shared" si="57"/>
        <v>0.175260389442907</v>
      </c>
    </row>
    <row r="150" spans="1:8" ht="12.75">
      <c r="A150" s="1">
        <v>42735</v>
      </c>
      <c r="B150" s="10">
        <f>+xform!AE153</f>
        <v>0.026929013576122495</v>
      </c>
      <c r="C150" s="10">
        <f>+xform!M153</f>
        <v>0.028364204734031426</v>
      </c>
      <c r="D150" s="9">
        <f t="shared" si="58"/>
        <v>185455.32015237148</v>
      </c>
      <c r="E150" s="9">
        <f t="shared" si="58"/>
        <v>167691.3533105225</v>
      </c>
      <c r="F150" s="9">
        <f t="shared" si="59"/>
        <v>4863.168503493798</v>
      </c>
      <c r="G150" s="9">
        <f t="shared" si="59"/>
        <v>4625.240605935542</v>
      </c>
      <c r="H150" s="10">
        <f t="shared" si="57"/>
        <v>0.17763966841848955</v>
      </c>
    </row>
    <row r="151" spans="1:8" ht="12.75">
      <c r="A151" s="1">
        <v>42766</v>
      </c>
      <c r="B151" s="10">
        <f>+xform!AE154</f>
        <v>-0.006468220582462407</v>
      </c>
      <c r="C151" s="10">
        <f>+xform!M154</f>
        <v>-0.00279530525774494</v>
      </c>
      <c r="D151" s="9">
        <f aca="true" t="shared" si="60" ref="D151:E153">+D150*(1+B151)</f>
        <v>184255.75423343474</v>
      </c>
      <c r="E151" s="9">
        <f t="shared" si="60"/>
        <v>167222.60478893525</v>
      </c>
      <c r="F151" s="9">
        <f aca="true" t="shared" si="61" ref="F151:G153">+D151-D150</f>
        <v>-1199.5659189367434</v>
      </c>
      <c r="G151" s="9">
        <f t="shared" si="61"/>
        <v>-468.74852158725844</v>
      </c>
      <c r="H151" s="10">
        <f aca="true" t="shared" si="62" ref="H151:H156">+(D151/D$2-1)-(E151/E$2-1)</f>
        <v>0.17033149444499496</v>
      </c>
    </row>
    <row r="152" spans="1:8" ht="12.75">
      <c r="A152" s="1">
        <v>42794</v>
      </c>
      <c r="B152" s="10">
        <f>+xform!AE155</f>
        <v>0.028623516346455536</v>
      </c>
      <c r="C152" s="10">
        <f>+xform!M155</f>
        <v>0.02137110816294996</v>
      </c>
      <c r="D152" s="9">
        <f t="shared" si="60"/>
        <v>189529.80182666393</v>
      </c>
      <c r="E152" s="9">
        <f t="shared" si="60"/>
        <v>170796.3371631698</v>
      </c>
      <c r="F152" s="9">
        <f t="shared" si="61"/>
        <v>5274.047593229188</v>
      </c>
      <c r="G152" s="9">
        <f t="shared" si="61"/>
        <v>3573.7323742345616</v>
      </c>
      <c r="H152" s="10">
        <f t="shared" si="62"/>
        <v>0.18733464663494104</v>
      </c>
    </row>
    <row r="153" spans="1:8" ht="12.75">
      <c r="A153" s="1">
        <v>42825</v>
      </c>
      <c r="B153" s="10">
        <f>+xform!AE156</f>
        <v>0.0074364126247749235</v>
      </c>
      <c r="C153" s="10">
        <f>+xform!M156</f>
        <v>0.012358349466750107</v>
      </c>
      <c r="D153" s="9">
        <f t="shared" si="60"/>
        <v>190939.22363773885</v>
      </c>
      <c r="E153" s="9">
        <f t="shared" si="60"/>
        <v>172907.09798547314</v>
      </c>
      <c r="F153" s="9">
        <f t="shared" si="61"/>
        <v>1409.4218110749207</v>
      </c>
      <c r="G153" s="9">
        <f t="shared" si="61"/>
        <v>2110.760822303331</v>
      </c>
      <c r="H153" s="10">
        <f t="shared" si="62"/>
        <v>0.18032125652265707</v>
      </c>
    </row>
    <row r="154" spans="1:8" ht="12.75">
      <c r="A154" s="1">
        <v>42855</v>
      </c>
      <c r="B154" s="10">
        <f>+xform!AE157</f>
        <v>0.0040974975060586415</v>
      </c>
      <c r="C154" s="10">
        <f>+xform!M157</f>
        <v>0.0044919423833959075</v>
      </c>
      <c r="D154" s="9">
        <f aca="true" t="shared" si="63" ref="D154:E156">+D153*(1+B154)</f>
        <v>191721.59663040325</v>
      </c>
      <c r="E154" s="9">
        <f t="shared" si="63"/>
        <v>173683.7867073041</v>
      </c>
      <c r="F154" s="9">
        <f aca="true" t="shared" si="64" ref="F154:G156">+D154-D153</f>
        <v>782.372992664401</v>
      </c>
      <c r="G154" s="9">
        <f t="shared" si="64"/>
        <v>776.6887218309566</v>
      </c>
      <c r="H154" s="10">
        <f t="shared" si="62"/>
        <v>0.18037809923099157</v>
      </c>
    </row>
    <row r="155" spans="1:8" ht="12.75">
      <c r="A155" s="1">
        <v>42886</v>
      </c>
      <c r="B155" s="10">
        <f>+xform!AE158</f>
        <v>-0.001020958199576849</v>
      </c>
      <c r="C155" s="10">
        <f>+xform!M158</f>
        <v>-0.001397741335051294</v>
      </c>
      <c r="D155" s="9">
        <f t="shared" si="63"/>
        <v>191525.85689428748</v>
      </c>
      <c r="E155" s="9">
        <f t="shared" si="63"/>
        <v>173441.02169939506</v>
      </c>
      <c r="F155" s="9">
        <f t="shared" si="64"/>
        <v>-195.73973611576366</v>
      </c>
      <c r="G155" s="9">
        <f t="shared" si="64"/>
        <v>-242.7650079090381</v>
      </c>
      <c r="H155" s="10">
        <f t="shared" si="62"/>
        <v>0.18084835194892435</v>
      </c>
    </row>
    <row r="156" spans="1:8" ht="12.75">
      <c r="A156" s="1">
        <v>42916</v>
      </c>
      <c r="B156" s="10">
        <f>+xform!AE159</f>
        <v>-0.011717091826293375</v>
      </c>
      <c r="C156" s="10">
        <f>+xform!M159</f>
        <v>-0.014026748178302873</v>
      </c>
      <c r="D156" s="9">
        <f t="shared" si="63"/>
        <v>189281.7308419476</v>
      </c>
      <c r="E156" s="9">
        <f t="shared" si="63"/>
        <v>171008.20816423008</v>
      </c>
      <c r="F156" s="9">
        <f t="shared" si="64"/>
        <v>-2244.1260523398814</v>
      </c>
      <c r="G156" s="9">
        <f t="shared" si="64"/>
        <v>-2432.8135351649835</v>
      </c>
      <c r="H156" s="10">
        <f t="shared" si="62"/>
        <v>0.18273522677717513</v>
      </c>
    </row>
    <row r="157" spans="1:8" ht="12.75">
      <c r="A157" s="1">
        <v>42947</v>
      </c>
      <c r="B157" s="10">
        <f>+xform!AE160</f>
        <v>-0.013253426710527429</v>
      </c>
      <c r="C157" s="10">
        <f>+xform!M160</f>
        <v>-0.009792048424312371</v>
      </c>
      <c r="D157" s="9">
        <f aca="true" t="shared" si="65" ref="D157:E159">+D156*(1+B157)</f>
        <v>186773.09929459207</v>
      </c>
      <c r="E157" s="9">
        <f t="shared" si="65"/>
        <v>169333.68750893103</v>
      </c>
      <c r="F157" s="9">
        <f aca="true" t="shared" si="66" ref="F157:G159">+D157-D156</f>
        <v>-2508.6315473555296</v>
      </c>
      <c r="G157" s="9">
        <f t="shared" si="66"/>
        <v>-1674.5206552990421</v>
      </c>
      <c r="H157" s="10">
        <f aca="true" t="shared" si="67" ref="H157:H162">+(D157/D$2-1)-(E157/E$2-1)</f>
        <v>0.1743941178566104</v>
      </c>
    </row>
    <row r="158" spans="1:8" ht="12.75">
      <c r="A158" s="1">
        <v>42978</v>
      </c>
      <c r="B158" s="10">
        <f>+xform!AE161</f>
        <v>-0.001354803622516557</v>
      </c>
      <c r="C158" s="10">
        <f>+xform!M161</f>
        <v>-0.0026675819482040114</v>
      </c>
      <c r="D158" s="9">
        <f t="shared" si="65"/>
        <v>186520.0584230791</v>
      </c>
      <c r="E158" s="9">
        <f t="shared" si="65"/>
        <v>168881.97602090938</v>
      </c>
      <c r="F158" s="9">
        <f t="shared" si="66"/>
        <v>-253.0408715129597</v>
      </c>
      <c r="G158" s="9">
        <f t="shared" si="66"/>
        <v>-451.7114880216541</v>
      </c>
      <c r="H158" s="10">
        <f t="shared" si="67"/>
        <v>0.1763808240216973</v>
      </c>
    </row>
    <row r="159" spans="1:8" ht="12.75">
      <c r="A159" s="1">
        <v>43008</v>
      </c>
      <c r="B159" s="10">
        <f>+xform!AE162</f>
        <v>0.018794433778553842</v>
      </c>
      <c r="C159" s="10">
        <f>+xform!M162</f>
        <v>0.019675379792435433</v>
      </c>
      <c r="D159" s="9">
        <f t="shared" si="65"/>
        <v>190025.59730948368</v>
      </c>
      <c r="E159" s="9">
        <f t="shared" si="65"/>
        <v>172204.79303921774</v>
      </c>
      <c r="F159" s="9">
        <f t="shared" si="66"/>
        <v>3505.538886404567</v>
      </c>
      <c r="G159" s="9">
        <f t="shared" si="66"/>
        <v>3322.8170183083566</v>
      </c>
      <c r="H159" s="10">
        <f t="shared" si="67"/>
        <v>0.17820804270265933</v>
      </c>
    </row>
    <row r="160" spans="1:8" ht="12.75">
      <c r="A160" s="1">
        <v>43039</v>
      </c>
      <c r="B160" s="10">
        <f>+xform!AE163</f>
        <v>0.025265477158527654</v>
      </c>
      <c r="C160" s="10">
        <f>+xform!M163</f>
        <v>0.02188778048336579</v>
      </c>
      <c r="D160" s="9">
        <f aca="true" t="shared" si="68" ref="D160:E162">+D159*(1+B160)</f>
        <v>194826.68469784202</v>
      </c>
      <c r="E160" s="9">
        <f t="shared" si="68"/>
        <v>175973.97374744355</v>
      </c>
      <c r="F160" s="9">
        <f aca="true" t="shared" si="69" ref="F160:G162">+D160-D159</f>
        <v>4801.087388358341</v>
      </c>
      <c r="G160" s="9">
        <f t="shared" si="69"/>
        <v>3769.1807082258165</v>
      </c>
      <c r="H160" s="10">
        <f t="shared" si="67"/>
        <v>0.18852710950398466</v>
      </c>
    </row>
    <row r="161" spans="1:8" ht="12.75">
      <c r="A161" s="1">
        <v>43069</v>
      </c>
      <c r="B161" s="10">
        <f>+xform!AE164</f>
        <v>-0.005511241295501294</v>
      </c>
      <c r="C161" s="10">
        <f>+xform!M164</f>
        <v>-0.006957523942240139</v>
      </c>
      <c r="D161" s="9">
        <f t="shared" si="68"/>
        <v>193752.94782766968</v>
      </c>
      <c r="E161" s="9">
        <f t="shared" si="68"/>
        <v>174749.63061188458</v>
      </c>
      <c r="F161" s="9">
        <f t="shared" si="69"/>
        <v>-1073.7368701723462</v>
      </c>
      <c r="G161" s="9">
        <f t="shared" si="69"/>
        <v>-1224.343135558971</v>
      </c>
      <c r="H161" s="10">
        <f t="shared" si="67"/>
        <v>0.19003317215785098</v>
      </c>
    </row>
    <row r="162" spans="1:8" ht="12.75">
      <c r="A162" s="1">
        <v>43099</v>
      </c>
      <c r="B162" s="10">
        <f>+xform!AE165</f>
        <v>-0.004558456929692551</v>
      </c>
      <c r="C162" s="10">
        <f>+xform!M165</f>
        <v>-0.007527277893216489</v>
      </c>
      <c r="D162" s="9">
        <f t="shared" si="68"/>
        <v>192869.73335999626</v>
      </c>
      <c r="E162" s="9">
        <f t="shared" si="68"/>
        <v>173434.241580532</v>
      </c>
      <c r="F162" s="9">
        <f t="shared" si="69"/>
        <v>-883.214467673417</v>
      </c>
      <c r="G162" s="9">
        <f t="shared" si="69"/>
        <v>-1315.3890313525917</v>
      </c>
      <c r="H162" s="10">
        <f t="shared" si="67"/>
        <v>0.19435491779464265</v>
      </c>
    </row>
    <row r="163" spans="1:8" ht="12.75">
      <c r="A163" s="1">
        <v>43131</v>
      </c>
      <c r="B163" s="10">
        <f>+xform!AE166</f>
        <v>0.013374129092188752</v>
      </c>
      <c r="C163" s="10">
        <f>+xform!M166</f>
        <v>0.012757439332198084</v>
      </c>
      <c r="D163" s="9">
        <f aca="true" t="shared" si="70" ref="D163:E165">+D162*(1+B163)</f>
        <v>195449.19807192887</v>
      </c>
      <c r="E163" s="9">
        <f t="shared" si="70"/>
        <v>175646.8183956214</v>
      </c>
      <c r="F163" s="9">
        <f aca="true" t="shared" si="71" ref="F163:G165">+D163-D162</f>
        <v>2579.464711932611</v>
      </c>
      <c r="G163" s="9">
        <f t="shared" si="71"/>
        <v>2212.5768150894146</v>
      </c>
      <c r="H163" s="10">
        <f aca="true" t="shared" si="72" ref="H163:H168">+(D163/D$2-1)-(E163/E$2-1)</f>
        <v>0.1980237967630747</v>
      </c>
    </row>
    <row r="164" spans="1:8" ht="12.75">
      <c r="A164" s="1">
        <v>43159</v>
      </c>
      <c r="B164" s="10">
        <f>+xform!AE167</f>
        <v>-0.022776018881793248</v>
      </c>
      <c r="C164" s="10">
        <f>+xform!M167</f>
        <v>-0.016354353830943448</v>
      </c>
      <c r="D164" s="9">
        <f t="shared" si="70"/>
        <v>190997.64344621127</v>
      </c>
      <c r="E164" s="9">
        <f t="shared" si="70"/>
        <v>172774.22817829996</v>
      </c>
      <c r="F164" s="9">
        <f t="shared" si="71"/>
        <v>-4451.554625717603</v>
      </c>
      <c r="G164" s="9">
        <f t="shared" si="71"/>
        <v>-2872.5902173214417</v>
      </c>
      <c r="H164" s="10">
        <f t="shared" si="72"/>
        <v>0.18223415267911292</v>
      </c>
    </row>
    <row r="165" spans="1:8" ht="12.75">
      <c r="A165" s="1">
        <v>43190</v>
      </c>
      <c r="B165" s="10">
        <f>+xform!AE168</f>
        <v>-0.0025264911293765915</v>
      </c>
      <c r="C165" s="10">
        <f>+xform!M168</f>
        <v>-0.0178907285058568</v>
      </c>
      <c r="D165" s="9">
        <f t="shared" si="70"/>
        <v>190515.08959431257</v>
      </c>
      <c r="E165" s="9">
        <f t="shared" si="70"/>
        <v>169683.17136915305</v>
      </c>
      <c r="F165" s="9">
        <f t="shared" si="71"/>
        <v>-482.5538518987014</v>
      </c>
      <c r="G165" s="9">
        <f t="shared" si="71"/>
        <v>-3091.0568091469177</v>
      </c>
      <c r="H165" s="10">
        <f t="shared" si="72"/>
        <v>0.20831918225159507</v>
      </c>
    </row>
    <row r="166" spans="1:8" ht="12.75">
      <c r="A166" s="1">
        <v>43220</v>
      </c>
      <c r="B166" s="10">
        <f>+xform!AE169</f>
        <v>0.021940718153096818</v>
      </c>
      <c r="C166" s="10">
        <f>+xform!M169</f>
        <v>0.02757672728198173</v>
      </c>
      <c r="D166" s="9">
        <f aca="true" t="shared" si="73" ref="D166:E168">+D165*(1+B166)</f>
        <v>194695.12747901338</v>
      </c>
      <c r="E166" s="9">
        <f t="shared" si="73"/>
        <v>174362.47791034196</v>
      </c>
      <c r="F166" s="9">
        <f aca="true" t="shared" si="74" ref="F166:G168">+D166-D165</f>
        <v>4180.0378847008105</v>
      </c>
      <c r="G166" s="9">
        <f t="shared" si="74"/>
        <v>4679.306541188911</v>
      </c>
      <c r="H166" s="10">
        <f t="shared" si="72"/>
        <v>0.20332649568671424</v>
      </c>
    </row>
    <row r="167" spans="1:8" ht="12.75">
      <c r="A167" s="1">
        <v>43251</v>
      </c>
      <c r="B167" s="10">
        <f>+xform!AE170</f>
        <v>-0.005253403839088597</v>
      </c>
      <c r="C167" s="10">
        <f>+xform!M170</f>
        <v>0.0033390147215802673</v>
      </c>
      <c r="D167" s="9">
        <f t="shared" si="73"/>
        <v>193672.31534886328</v>
      </c>
      <c r="E167" s="9">
        <f t="shared" si="73"/>
        <v>174944.6767909758</v>
      </c>
      <c r="F167" s="9">
        <f t="shared" si="74"/>
        <v>-1022.8121301500942</v>
      </c>
      <c r="G167" s="9">
        <f t="shared" si="74"/>
        <v>582.198880633834</v>
      </c>
      <c r="H167" s="10">
        <f t="shared" si="72"/>
        <v>0.18727638557887505</v>
      </c>
    </row>
    <row r="168" spans="1:8" ht="12.75">
      <c r="A168" s="1">
        <v>43281</v>
      </c>
      <c r="B168" s="10">
        <f>+xform!AE171</f>
        <v>0.005558319550115818</v>
      </c>
      <c r="C168" s="10">
        <f>+xform!M171</f>
        <v>0.004761745986283228</v>
      </c>
      <c r="D168" s="9">
        <f t="shared" si="73"/>
        <v>194748.80796558308</v>
      </c>
      <c r="E168" s="9">
        <f t="shared" si="73"/>
        <v>175777.71890350684</v>
      </c>
      <c r="F168" s="9">
        <f t="shared" si="74"/>
        <v>1076.4926167197991</v>
      </c>
      <c r="G168" s="9">
        <f t="shared" si="74"/>
        <v>833.0421125310531</v>
      </c>
      <c r="H168" s="10">
        <f t="shared" si="72"/>
        <v>0.1897108906207623</v>
      </c>
    </row>
    <row r="169" spans="1:8" ht="12.75">
      <c r="A169" s="1">
        <v>43312</v>
      </c>
      <c r="B169" s="10">
        <f>+xform!AE172</f>
        <v>0.004135291853988497</v>
      </c>
      <c r="C169" s="10">
        <f>+xform!M172</f>
        <v>0.00837341960950173</v>
      </c>
      <c r="D169" s="9">
        <f aca="true" t="shared" si="75" ref="D169:E171">+D168*(1+B169)</f>
        <v>195554.15112473714</v>
      </c>
      <c r="E169" s="9">
        <f t="shared" si="75"/>
        <v>177249.57950188697</v>
      </c>
      <c r="F169" s="9">
        <f aca="true" t="shared" si="76" ref="F169:G171">+D169-D168</f>
        <v>805.3431591540575</v>
      </c>
      <c r="G169" s="9">
        <f t="shared" si="76"/>
        <v>1471.8605983801244</v>
      </c>
      <c r="H169" s="10">
        <f aca="true" t="shared" si="77" ref="H169:H174">+(D169/D$2-1)-(E169/E$2-1)</f>
        <v>0.18304571622850152</v>
      </c>
    </row>
    <row r="170" spans="1:8" ht="12.75">
      <c r="A170" s="1">
        <v>43343</v>
      </c>
      <c r="B170" s="10">
        <f>+xform!AE173</f>
        <v>0.0010583722798564732</v>
      </c>
      <c r="C170" s="10">
        <f>+xform!M173</f>
        <v>-0.0021960734705037117</v>
      </c>
      <c r="D170" s="9">
        <f t="shared" si="75"/>
        <v>195761.12021749842</v>
      </c>
      <c r="E170" s="9">
        <f t="shared" si="75"/>
        <v>176860.32640268494</v>
      </c>
      <c r="F170" s="9">
        <f t="shared" si="76"/>
        <v>206.9690927612828</v>
      </c>
      <c r="G170" s="9">
        <f t="shared" si="76"/>
        <v>-389.2530992020329</v>
      </c>
      <c r="H170" s="10">
        <f t="shared" si="77"/>
        <v>0.18900793814813488</v>
      </c>
    </row>
    <row r="171" spans="1:8" ht="12.75">
      <c r="A171" s="1">
        <v>43373</v>
      </c>
      <c r="B171" s="10">
        <f>+xform!AE174</f>
        <v>0.0023627679131351977</v>
      </c>
      <c r="C171" s="10">
        <f>+xform!M174</f>
        <v>0.0026590980026751417</v>
      </c>
      <c r="D171" s="9">
        <f t="shared" si="75"/>
        <v>196223.65831098775</v>
      </c>
      <c r="E171" s="9">
        <f t="shared" si="75"/>
        <v>177330.61534337478</v>
      </c>
      <c r="F171" s="9">
        <f t="shared" si="76"/>
        <v>462.5380934893328</v>
      </c>
      <c r="G171" s="9">
        <f t="shared" si="76"/>
        <v>470.28894068984664</v>
      </c>
      <c r="H171" s="10">
        <f t="shared" si="77"/>
        <v>0.18893042967612983</v>
      </c>
    </row>
    <row r="172" spans="1:8" ht="12.75">
      <c r="A172" s="1">
        <v>43404</v>
      </c>
      <c r="B172" s="10">
        <f>+xform!AE175</f>
        <v>-0.03422265998778298</v>
      </c>
      <c r="C172" s="10">
        <f>+xform!M175</f>
        <v>-0.03298012638007951</v>
      </c>
      <c r="D172" s="9">
        <f aca="true" t="shared" si="78" ref="D172:E174">+D171*(1+B172)</f>
        <v>189508.3627710519</v>
      </c>
      <c r="E172" s="9">
        <f t="shared" si="78"/>
        <v>171482.22923829302</v>
      </c>
      <c r="F172" s="9">
        <f aca="true" t="shared" si="79" ref="F172:G174">+D172-D171</f>
        <v>-6715.295539935847</v>
      </c>
      <c r="G172" s="9">
        <f t="shared" si="79"/>
        <v>-5848.386105081765</v>
      </c>
      <c r="H172" s="10">
        <f t="shared" si="77"/>
        <v>0.1802613353275888</v>
      </c>
    </row>
    <row r="173" spans="1:8" ht="12.75">
      <c r="A173" s="1">
        <v>43434</v>
      </c>
      <c r="B173" s="10">
        <f>+xform!AE176</f>
        <v>0.0041184183221787555</v>
      </c>
      <c r="C173" s="10">
        <f>+xform!M176</f>
        <v>0.004578458498358806</v>
      </c>
      <c r="D173" s="9">
        <f t="shared" si="78"/>
        <v>190288.8374844943</v>
      </c>
      <c r="E173" s="9">
        <f t="shared" si="78"/>
        <v>172267.3535080666</v>
      </c>
      <c r="F173" s="9">
        <f t="shared" si="79"/>
        <v>780.4747134423815</v>
      </c>
      <c r="G173" s="9">
        <f t="shared" si="79"/>
        <v>785.1242697735725</v>
      </c>
      <c r="H173" s="10">
        <f t="shared" si="77"/>
        <v>0.18021483976427688</v>
      </c>
    </row>
    <row r="174" spans="1:8" ht="12.75">
      <c r="A174" s="1">
        <v>43465</v>
      </c>
      <c r="B174" s="10">
        <f>+xform!AE177</f>
        <v>-0.04610447837926929</v>
      </c>
      <c r="C174" s="10">
        <f>+xform!M177</f>
        <v>-0.04657129106501109</v>
      </c>
      <c r="D174" s="9">
        <f t="shared" si="78"/>
        <v>181515.66989087415</v>
      </c>
      <c r="E174" s="9">
        <f t="shared" si="78"/>
        <v>164244.64044684326</v>
      </c>
      <c r="F174" s="9">
        <f t="shared" si="79"/>
        <v>-8773.167593620135</v>
      </c>
      <c r="G174" s="9">
        <f t="shared" si="79"/>
        <v>-8022.71306122333</v>
      </c>
      <c r="H174" s="10">
        <f t="shared" si="77"/>
        <v>0.17271029444030894</v>
      </c>
    </row>
    <row r="175" spans="1:8" ht="12.75">
      <c r="A175" s="1">
        <v>43496</v>
      </c>
      <c r="B175" s="10">
        <f>+xform!AE178</f>
        <v>0.014076765693110138</v>
      </c>
      <c r="C175" s="10">
        <f>+xform!M178</f>
        <v>0.04429180497498708</v>
      </c>
      <c r="D175" s="9">
        <f aca="true" t="shared" si="80" ref="D175:E177">+D174*(1+B175)</f>
        <v>184070.82344555593</v>
      </c>
      <c r="E175" s="9">
        <f t="shared" si="80"/>
        <v>171519.3320297017</v>
      </c>
      <c r="F175" s="9">
        <f aca="true" t="shared" si="81" ref="F175:G177">+D175-D174</f>
        <v>2555.153554681776</v>
      </c>
      <c r="G175" s="9">
        <f t="shared" si="81"/>
        <v>7274.691582858446</v>
      </c>
      <c r="H175" s="10">
        <f aca="true" t="shared" si="82" ref="H175:H180">+(D175/D$2-1)-(E175/E$2-1)</f>
        <v>0.1255149141585421</v>
      </c>
    </row>
    <row r="176" spans="1:8" ht="12.75">
      <c r="A176" s="1">
        <v>43524</v>
      </c>
      <c r="B176" s="10">
        <f>+xform!AE179</f>
        <v>0.015149512752819732</v>
      </c>
      <c r="C176" s="10">
        <f>+xform!M179</f>
        <v>0.025334603290640613</v>
      </c>
      <c r="D176" s="9">
        <f t="shared" si="80"/>
        <v>186859.40673276642</v>
      </c>
      <c r="E176" s="9">
        <f t="shared" si="80"/>
        <v>175864.70626334986</v>
      </c>
      <c r="F176" s="9">
        <f t="shared" si="81"/>
        <v>2788.5832872104947</v>
      </c>
      <c r="G176" s="9">
        <f t="shared" si="81"/>
        <v>4345.374233648152</v>
      </c>
      <c r="H176" s="10">
        <f t="shared" si="82"/>
        <v>0.10994700469416552</v>
      </c>
    </row>
    <row r="177" spans="1:8" ht="12.75">
      <c r="A177" s="1">
        <v>43553</v>
      </c>
      <c r="B177" s="10">
        <f>+xform!AE180</f>
        <v>0.00956693473226493</v>
      </c>
      <c r="C177" s="10">
        <f>+xform!M180</f>
        <v>0.014726917807692507</v>
      </c>
      <c r="D177" s="9">
        <f t="shared" si="80"/>
        <v>188647.07848108854</v>
      </c>
      <c r="E177" s="9">
        <f t="shared" si="80"/>
        <v>178454.6513377642</v>
      </c>
      <c r="F177" s="9">
        <f t="shared" si="81"/>
        <v>1787.6717483221146</v>
      </c>
      <c r="G177" s="9">
        <f t="shared" si="81"/>
        <v>2589.9450744143396</v>
      </c>
      <c r="H177" s="10">
        <f t="shared" si="82"/>
        <v>0.10192427143324356</v>
      </c>
    </row>
    <row r="178" spans="1:8" ht="12.75">
      <c r="A178" s="1">
        <v>43585</v>
      </c>
      <c r="B178" s="10">
        <f>+xform!AE181</f>
        <v>0.022607490285584557</v>
      </c>
      <c r="C178" s="10">
        <f>+xform!M181</f>
        <v>0.02776856742824059</v>
      </c>
      <c r="D178" s="9">
        <f aca="true" t="shared" si="83" ref="D178:E180">+D177*(1+B178)</f>
        <v>192911.91547525366</v>
      </c>
      <c r="E178" s="9">
        <f t="shared" si="83"/>
        <v>183410.08135632006</v>
      </c>
      <c r="F178" s="9">
        <f aca="true" t="shared" si="84" ref="F178:G180">+D178-D177</f>
        <v>4264.836994165118</v>
      </c>
      <c r="G178" s="9">
        <f t="shared" si="84"/>
        <v>4955.430018555868</v>
      </c>
      <c r="H178" s="10">
        <f t="shared" si="82"/>
        <v>0.09501834118933594</v>
      </c>
    </row>
    <row r="179" spans="1:8" ht="12.75">
      <c r="A179" s="1">
        <v>43616</v>
      </c>
      <c r="B179" s="10">
        <f>+xform!AE182</f>
        <v>-0.01848438122964011</v>
      </c>
      <c r="C179" s="10">
        <f>+xform!M182</f>
        <v>-0.028988258952635668</v>
      </c>
      <c r="D179" s="9">
        <f t="shared" si="83"/>
        <v>189346.05808586895</v>
      </c>
      <c r="E179" s="9">
        <f t="shared" si="83"/>
        <v>178093.34242343908</v>
      </c>
      <c r="F179" s="9">
        <f t="shared" si="84"/>
        <v>-3565.857389384706</v>
      </c>
      <c r="G179" s="9">
        <f t="shared" si="84"/>
        <v>-5316.73893288098</v>
      </c>
      <c r="H179" s="10">
        <f t="shared" si="82"/>
        <v>0.11252715662429869</v>
      </c>
    </row>
    <row r="180" spans="1:8" ht="12.75">
      <c r="A180" s="1">
        <v>43646</v>
      </c>
      <c r="B180" s="10">
        <f>+xform!AE183</f>
        <v>0</v>
      </c>
      <c r="C180" s="10">
        <f>+xform!M183</f>
        <v>0</v>
      </c>
      <c r="D180" s="9">
        <f t="shared" si="83"/>
        <v>189346.05808586895</v>
      </c>
      <c r="E180" s="9">
        <f t="shared" si="83"/>
        <v>178093.34242343908</v>
      </c>
      <c r="F180" s="9">
        <f t="shared" si="84"/>
        <v>0</v>
      </c>
      <c r="G180" s="9">
        <f t="shared" si="84"/>
        <v>0</v>
      </c>
      <c r="H180" s="10">
        <f t="shared" si="82"/>
        <v>0.11252715662429869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pane ySplit="1" topLeftCell="A153" activePane="bottomLeft" state="frozen"/>
      <selection pane="topLeft" activeCell="E1" sqref="E1"/>
      <selection pane="bottomLeft" activeCell="A180" sqref="A180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7" t="s">
        <v>40</v>
      </c>
      <c r="C1" s="7" t="s">
        <v>41</v>
      </c>
      <c r="D1" s="7" t="s">
        <v>12</v>
      </c>
      <c r="E1" t="s">
        <v>42</v>
      </c>
      <c r="F1" t="s">
        <v>43</v>
      </c>
      <c r="G1" t="s">
        <v>14</v>
      </c>
      <c r="H1" t="s">
        <v>44</v>
      </c>
      <c r="I1" t="s">
        <v>45</v>
      </c>
      <c r="J1" t="s">
        <v>48</v>
      </c>
      <c r="K1" t="s">
        <v>49</v>
      </c>
      <c r="L1" t="s">
        <v>50</v>
      </c>
    </row>
    <row r="2" spans="1:4" ht="12.75">
      <c r="A2" s="1">
        <f>+'Tr.Rec. AA-Cons'!A2</f>
        <v>38230</v>
      </c>
      <c r="B2" s="9">
        <f>+'Tr.Rec. AA-Cons'!D2</f>
        <v>100000</v>
      </c>
      <c r="C2" s="9">
        <f>+'Tr.Rec. AA-Mod'!D2</f>
        <v>100000</v>
      </c>
      <c r="D2" s="9">
        <f>+'Tr.Rec. AA-Mod'!E2</f>
        <v>100000</v>
      </c>
    </row>
    <row r="3" spans="1:9" ht="12.75">
      <c r="A3" s="1">
        <f>+'Tr.Rec. AA-Cons'!A3</f>
        <v>38260</v>
      </c>
      <c r="B3" s="9">
        <f>+'Tr.Rec. AA-Cons'!D3</f>
        <v>100349.34933319583</v>
      </c>
      <c r="C3" s="9">
        <f>+'Tr.Rec. AA-Mod'!D3</f>
        <v>100281.93527834845</v>
      </c>
      <c r="D3" s="9">
        <f>+'Tr.Rec. AA-Mod'!E3</f>
        <v>100478.98889236926</v>
      </c>
      <c r="E3" s="9">
        <f>+'Tr.Rec. AA-Cons'!F3</f>
        <v>349.3493331958307</v>
      </c>
      <c r="F3" s="9">
        <f>+'Tr.Rec. AA-Mod'!F3</f>
        <v>281.9352783484501</v>
      </c>
      <c r="G3" s="9">
        <f>+'Tr.Rec. AA-Mod'!G3</f>
        <v>478.98889236926334</v>
      </c>
      <c r="H3" s="16">
        <f>+'Tr.Rec. AA-Cons'!H3</f>
        <v>-0.001296395591734223</v>
      </c>
      <c r="I3" s="16">
        <f>+'Tr.Rec. AA-Mod'!H3</f>
        <v>-0.0019705361402080346</v>
      </c>
    </row>
    <row r="4" spans="1:9" ht="12.75">
      <c r="A4" s="1">
        <f>+'Tr.Rec. AA-Cons'!A4</f>
        <v>38289</v>
      </c>
      <c r="B4" s="9">
        <f>+'Tr.Rec. AA-Cons'!D4</f>
        <v>100865.44477575921</v>
      </c>
      <c r="C4" s="9">
        <f>+'Tr.Rec. AA-Mod'!D4</f>
        <v>100679.09025134056</v>
      </c>
      <c r="D4" s="9">
        <f>+'Tr.Rec. AA-Mod'!E4</f>
        <v>100798.91921183339</v>
      </c>
      <c r="E4" s="9">
        <f>+'Tr.Rec. AA-Cons'!F4</f>
        <v>516.0954425633827</v>
      </c>
      <c r="F4" s="9">
        <f>+'Tr.Rec. AA-Mod'!F4</f>
        <v>397.15497299210983</v>
      </c>
      <c r="G4" s="9">
        <f>+'Tr.Rec. AA-Mod'!G4</f>
        <v>319.9303194641252</v>
      </c>
      <c r="H4" s="16">
        <f>+'Tr.Rec. AA-Cons'!H4</f>
        <v>0.0006652556392581221</v>
      </c>
      <c r="I4" s="16">
        <f>+'Tr.Rec. AA-Mod'!H4</f>
        <v>-0.0011982896049282932</v>
      </c>
    </row>
    <row r="5" spans="1:9" ht="12.75">
      <c r="A5" s="1">
        <f>+'Tr.Rec. AA-Cons'!A5</f>
        <v>38321</v>
      </c>
      <c r="B5" s="9">
        <f>+'Tr.Rec. AA-Cons'!D5</f>
        <v>102027.97070861609</v>
      </c>
      <c r="C5" s="9">
        <f>+'Tr.Rec. AA-Mod'!D5</f>
        <v>101737.49679341255</v>
      </c>
      <c r="D5" s="9">
        <f>+'Tr.Rec. AA-Mod'!E5</f>
        <v>101617.6897164187</v>
      </c>
      <c r="E5" s="9">
        <f>+'Tr.Rec. AA-Cons'!F5</f>
        <v>1162.525932856879</v>
      </c>
      <c r="F5" s="9">
        <f>+'Tr.Rec. AA-Mod'!F5</f>
        <v>1058.4065420719853</v>
      </c>
      <c r="G5" s="9">
        <f>+'Tr.Rec. AA-Mod'!G5</f>
        <v>818.7705045853072</v>
      </c>
      <c r="H5" s="16">
        <f>+'Tr.Rec. AA-Cons'!H5</f>
        <v>0.004102809921973982</v>
      </c>
      <c r="I5" s="16">
        <f>+'Tr.Rec. AA-Mod'!H5</f>
        <v>0.0011980707699386084</v>
      </c>
    </row>
    <row r="6" spans="1:9" ht="12.75">
      <c r="A6" s="1">
        <f>+'Tr.Rec. AA-Cons'!A6</f>
        <v>38351</v>
      </c>
      <c r="B6" s="9">
        <f>+'Tr.Rec. AA-Cons'!D6</f>
        <v>102920.06911676053</v>
      </c>
      <c r="C6" s="9">
        <f>+'Tr.Rec. AA-Mod'!D6</f>
        <v>102662.96937252127</v>
      </c>
      <c r="D6" s="9">
        <f>+'Tr.Rec. AA-Mod'!E6</f>
        <v>102725.44698324199</v>
      </c>
      <c r="E6" s="9">
        <f>+'Tr.Rec. AA-Cons'!F6</f>
        <v>892.098408144433</v>
      </c>
      <c r="F6" s="9">
        <f>+'Tr.Rec. AA-Mod'!F6</f>
        <v>925.4725791087258</v>
      </c>
      <c r="G6" s="9">
        <f>+'Tr.Rec. AA-Mod'!G6</f>
        <v>1107.7572668232897</v>
      </c>
      <c r="H6" s="16">
        <f>+'Tr.Rec. AA-Cons'!H6</f>
        <v>0.0019462213351855162</v>
      </c>
      <c r="I6" s="16">
        <f>+'Tr.Rec. AA-Mod'!H6</f>
        <v>-0.0006247761072071256</v>
      </c>
    </row>
    <row r="7" spans="1:9" ht="12.75">
      <c r="A7" s="1">
        <f>+'Tr.Rec. AA-Cons'!A7</f>
        <v>38383</v>
      </c>
      <c r="B7" s="9">
        <f>+'Tr.Rec. AA-Cons'!D7</f>
        <v>104077.17599610613</v>
      </c>
      <c r="C7" s="9">
        <f>+'Tr.Rec. AA-Mod'!D7</f>
        <v>104009.31400247104</v>
      </c>
      <c r="D7" s="9">
        <f>+'Tr.Rec. AA-Mod'!E7</f>
        <v>103775.10814108812</v>
      </c>
      <c r="E7" s="9">
        <f>+'Tr.Rec. AA-Cons'!F7</f>
        <v>1157.106879345607</v>
      </c>
      <c r="F7" s="9">
        <f>+'Tr.Rec. AA-Mod'!F7</f>
        <v>1346.3446299497737</v>
      </c>
      <c r="G7" s="9">
        <f>+'Tr.Rec. AA-Mod'!G7</f>
        <v>1049.6611578461307</v>
      </c>
      <c r="H7" s="16">
        <f>+'Tr.Rec. AA-Cons'!H7</f>
        <v>0.003020678550180067</v>
      </c>
      <c r="I7" s="16">
        <f>+'Tr.Rec. AA-Mod'!H7</f>
        <v>0.00234205861382919</v>
      </c>
    </row>
    <row r="8" spans="1:9" ht="12.75">
      <c r="A8" s="1">
        <f>+'Tr.Rec. AA-Cons'!A8</f>
        <v>38411</v>
      </c>
      <c r="B8" s="9">
        <f>+'Tr.Rec. AA-Cons'!D8</f>
        <v>105002.28235153481</v>
      </c>
      <c r="C8" s="9">
        <f>+'Tr.Rec. AA-Mod'!D8</f>
        <v>104526.48738701371</v>
      </c>
      <c r="D8" s="9">
        <f>+'Tr.Rec. AA-Mod'!E8</f>
        <v>104726.51870456149</v>
      </c>
      <c r="E8" s="9">
        <f>+'Tr.Rec. AA-Cons'!F8</f>
        <v>925.1063554286811</v>
      </c>
      <c r="F8" s="9">
        <f>+'Tr.Rec. AA-Mod'!F8</f>
        <v>517.1733845426643</v>
      </c>
      <c r="G8" s="9">
        <f>+'Tr.Rec. AA-Mod'!G8</f>
        <v>951.4105634733714</v>
      </c>
      <c r="H8" s="16">
        <f>+'Tr.Rec. AA-Cons'!H8</f>
        <v>0.00275763646973326</v>
      </c>
      <c r="I8" s="16">
        <f>+'Tr.Rec. AA-Mod'!H8</f>
        <v>-0.0020003131754777748</v>
      </c>
    </row>
    <row r="9" spans="1:9" ht="12.75">
      <c r="A9" s="1">
        <f>+'Tr.Rec. AA-Cons'!A9</f>
        <v>38442</v>
      </c>
      <c r="B9" s="9">
        <f>+'Tr.Rec. AA-Cons'!D9</f>
        <v>105267.0848835467</v>
      </c>
      <c r="C9" s="9">
        <f>+'Tr.Rec. AA-Mod'!D9</f>
        <v>104731.06791191931</v>
      </c>
      <c r="D9" s="9">
        <f>+'Tr.Rec. AA-Mod'!E9</f>
        <v>104855.83945275967</v>
      </c>
      <c r="E9" s="9">
        <f>+'Tr.Rec. AA-Cons'!F9</f>
        <v>264.80253201189043</v>
      </c>
      <c r="F9" s="9">
        <f>+'Tr.Rec. AA-Mod'!F9</f>
        <v>204.5805249055993</v>
      </c>
      <c r="G9" s="9">
        <f>+'Tr.Rec. AA-Mod'!G9</f>
        <v>129.3207481981808</v>
      </c>
      <c r="H9" s="16">
        <f>+'Tr.Rec. AA-Cons'!H9</f>
        <v>0.004112454307870328</v>
      </c>
      <c r="I9" s="16">
        <f>+'Tr.Rec. AA-Mod'!H9</f>
        <v>-0.0012477154084036268</v>
      </c>
    </row>
    <row r="10" spans="1:9" ht="12.75">
      <c r="A10" s="1">
        <f>+'Tr.Rec. AA-Cons'!A10</f>
        <v>38471</v>
      </c>
      <c r="B10" s="9">
        <f>+'Tr.Rec. AA-Cons'!D10</f>
        <v>103888.94119798034</v>
      </c>
      <c r="C10" s="9">
        <f>+'Tr.Rec. AA-Mod'!D10</f>
        <v>103127.44311414842</v>
      </c>
      <c r="D10" s="9">
        <f>+'Tr.Rec. AA-Mod'!E10</f>
        <v>103455.77482264249</v>
      </c>
      <c r="E10" s="9">
        <f>+'Tr.Rec. AA-Cons'!F10</f>
        <v>-1378.1436855663633</v>
      </c>
      <c r="F10" s="9">
        <f>+'Tr.Rec. AA-Mod'!F10</f>
        <v>-1603.6247977708845</v>
      </c>
      <c r="G10" s="9">
        <f>+'Tr.Rec. AA-Mod'!G10</f>
        <v>-1400.06463011718</v>
      </c>
      <c r="H10" s="16">
        <f>+'Tr.Rec. AA-Cons'!H10</f>
        <v>0.004331663753378345</v>
      </c>
      <c r="I10" s="16">
        <f>+'Tr.Rec. AA-Mod'!H10</f>
        <v>-0.0032833170849406734</v>
      </c>
    </row>
    <row r="11" spans="1:12" ht="12.75">
      <c r="A11" s="1">
        <f>+'Tr.Rec. AA-Cons'!A11</f>
        <v>38503</v>
      </c>
      <c r="B11" s="9">
        <f>+'Tr.Rec. AA-Cons'!D11</f>
        <v>106112.37828430845</v>
      </c>
      <c r="C11" s="9">
        <f>+'Tr.Rec. AA-Mod'!D11</f>
        <v>106451.81916711458</v>
      </c>
      <c r="D11" s="9">
        <f>+'Tr.Rec. AA-Mod'!E11</f>
        <v>108301.10635720701</v>
      </c>
      <c r="E11" s="9">
        <f>+'Tr.Rec. AA-Cons'!F11</f>
        <v>2223.4370863281074</v>
      </c>
      <c r="F11" s="9">
        <f>+'Tr.Rec. AA-Mod'!F11</f>
        <v>3324.376052966152</v>
      </c>
      <c r="G11" s="9">
        <f>+'Tr.Rec. AA-Mod'!G11</f>
        <v>4845.331534564524</v>
      </c>
      <c r="H11" s="16">
        <f>+'Tr.Rec. AA-Cons'!H11</f>
        <v>-0.021887280728985825</v>
      </c>
      <c r="I11" s="16">
        <f>+'Tr.Rec. AA-Mod'!H11</f>
        <v>-0.018492871900924523</v>
      </c>
      <c r="J11" s="15">
        <f>STDEVP(B2:B13)</f>
        <v>2608.2447064134744</v>
      </c>
      <c r="K11" s="15">
        <f>STDEVP(C2:C13)</f>
        <v>2878.2875559842664</v>
      </c>
      <c r="L11" s="15">
        <f>STDEVP(D2:D13)</f>
        <v>4002.3320813905566</v>
      </c>
    </row>
    <row r="12" spans="1:12" ht="12.75">
      <c r="A12" s="1">
        <f>+'Tr.Rec. AA-Cons'!A12</f>
        <v>38533</v>
      </c>
      <c r="B12" s="9">
        <f>+'Tr.Rec. AA-Cons'!D12</f>
        <v>107716.39287299296</v>
      </c>
      <c r="C12" s="9">
        <f>+'Tr.Rec. AA-Mod'!D12</f>
        <v>108323.74724412643</v>
      </c>
      <c r="D12" s="9">
        <f>+'Tr.Rec. AA-Mod'!E12</f>
        <v>110780.5147405762</v>
      </c>
      <c r="E12" s="9">
        <f>+'Tr.Rec. AA-Cons'!F12</f>
        <v>1604.014588684513</v>
      </c>
      <c r="F12" s="9">
        <f>+'Tr.Rec. AA-Mod'!F12</f>
        <v>1871.9280770118494</v>
      </c>
      <c r="G12" s="9">
        <f>+'Tr.Rec. AA-Mod'!G12</f>
        <v>2479.408383369184</v>
      </c>
      <c r="H12" s="16">
        <f>+'Tr.Rec. AA-Cons'!H12</f>
        <v>-0.03064121867583225</v>
      </c>
      <c r="I12" s="16">
        <f>+'Tr.Rec. AA-Mod'!H12</f>
        <v>-0.024567674964497632</v>
      </c>
      <c r="J12" s="15">
        <f aca="true" t="shared" si="0" ref="J12:J74">STDEVP(B3:B14)</f>
        <v>2434.9821522122843</v>
      </c>
      <c r="K12" s="15">
        <f aca="true" t="shared" si="1" ref="K12:K74">STDEVP(C3:C14)</f>
        <v>2781.0968970591002</v>
      </c>
      <c r="L12" s="15">
        <f aca="true" t="shared" si="2" ref="L12:L74">STDEVP(D3:D14)</f>
        <v>4170.3000636518655</v>
      </c>
    </row>
    <row r="13" spans="1:12" ht="12.75">
      <c r="A13" s="1">
        <f>+'Tr.Rec. AA-Cons'!A13</f>
        <v>38562</v>
      </c>
      <c r="B13" s="9">
        <f>+'Tr.Rec. AA-Cons'!D13</f>
        <v>108093.93212172989</v>
      </c>
      <c r="C13" s="9">
        <f>+'Tr.Rec. AA-Mod'!D13</f>
        <v>109084.28100910092</v>
      </c>
      <c r="D13" s="9">
        <f>+'Tr.Rec. AA-Mod'!E13</f>
        <v>113160.35180900952</v>
      </c>
      <c r="E13" s="9">
        <f>+'Tr.Rec. AA-Cons'!F13</f>
        <v>377.5392487369245</v>
      </c>
      <c r="F13" s="9">
        <f>+'Tr.Rec. AA-Mod'!F13</f>
        <v>760.5337649744906</v>
      </c>
      <c r="G13" s="9">
        <f>+'Tr.Rec. AA-Mod'!G13</f>
        <v>2379.8370684333204</v>
      </c>
      <c r="H13" s="16">
        <f>+'Tr.Rec. AA-Cons'!H13</f>
        <v>-0.05066419687279633</v>
      </c>
      <c r="I13" s="16">
        <f>+'Tr.Rec. AA-Mod'!H13</f>
        <v>-0.04076070799908593</v>
      </c>
      <c r="J13" s="15">
        <f t="shared" si="0"/>
        <v>2395.8571983837946</v>
      </c>
      <c r="K13" s="15">
        <f t="shared" si="1"/>
        <v>2872.3438960840826</v>
      </c>
      <c r="L13" s="15">
        <f t="shared" si="2"/>
        <v>4494.334646815819</v>
      </c>
    </row>
    <row r="14" spans="1:12" ht="12.75">
      <c r="A14" s="1">
        <f>+'Tr.Rec. AA-Cons'!A14</f>
        <v>38595</v>
      </c>
      <c r="B14" s="9">
        <f>+'Tr.Rec. AA-Cons'!D14</f>
        <v>106719.7208081184</v>
      </c>
      <c r="C14" s="9">
        <f>+'Tr.Rec. AA-Mod'!D14</f>
        <v>107308.5348480747</v>
      </c>
      <c r="D14" s="9">
        <f>+'Tr.Rec. AA-Mod'!E14</f>
        <v>111503.33084555084</v>
      </c>
      <c r="E14" s="9">
        <f>+'Tr.Rec. AA-Cons'!F14</f>
        <v>-1374.2113136114785</v>
      </c>
      <c r="F14" s="9">
        <f>+'Tr.Rec. AA-Mod'!F14</f>
        <v>-1775.7461610262108</v>
      </c>
      <c r="G14" s="9">
        <f>+'Tr.Rec. AA-Mod'!G14</f>
        <v>-1657.020963458679</v>
      </c>
      <c r="H14" s="16">
        <f>+'Tr.Rec. AA-Cons'!H14</f>
        <v>-0.0478361003743244</v>
      </c>
      <c r="I14" s="16">
        <f>+'Tr.Rec. AA-Mod'!H14</f>
        <v>-0.04194795997476142</v>
      </c>
      <c r="J14" s="15">
        <f t="shared" si="0"/>
        <v>2082.7014661009575</v>
      </c>
      <c r="K14" s="15">
        <f t="shared" si="1"/>
        <v>2612.8980205828334</v>
      </c>
      <c r="L14" s="15">
        <f t="shared" si="2"/>
        <v>4315.7901924986045</v>
      </c>
    </row>
    <row r="15" spans="1:12" ht="12.75">
      <c r="A15" s="1">
        <f>+'Tr.Rec. AA-Cons'!A15</f>
        <v>38625</v>
      </c>
      <c r="B15" s="9">
        <f>+'Tr.Rec. AA-Cons'!D15</f>
        <v>108942.98566091605</v>
      </c>
      <c r="C15" s="9">
        <f>+'Tr.Rec. AA-Mod'!D15</f>
        <v>109985.33216010217</v>
      </c>
      <c r="D15" s="9">
        <f>+'Tr.Rec. AA-Mod'!E15</f>
        <v>114154.24499037239</v>
      </c>
      <c r="E15" s="9">
        <f>+'Tr.Rec. AA-Cons'!F15</f>
        <v>2223.2648527976417</v>
      </c>
      <c r="F15" s="9">
        <f>+'Tr.Rec. AA-Mod'!F15</f>
        <v>2676.797312027469</v>
      </c>
      <c r="G15" s="9">
        <f>+'Tr.Rec. AA-Mod'!G15</f>
        <v>2650.9141448215523</v>
      </c>
      <c r="H15" s="16">
        <f>+'Tr.Rec. AA-Cons'!H15</f>
        <v>-0.052112593294563414</v>
      </c>
      <c r="I15" s="16">
        <f>+'Tr.Rec. AA-Mod'!H15</f>
        <v>-0.041689128302702105</v>
      </c>
      <c r="J15" s="15">
        <f t="shared" si="0"/>
        <v>2091.2426339135445</v>
      </c>
      <c r="K15" s="15">
        <f t="shared" si="1"/>
        <v>2743.827088245967</v>
      </c>
      <c r="L15" s="15">
        <f t="shared" si="2"/>
        <v>4365.6707342375</v>
      </c>
    </row>
    <row r="16" spans="1:12" ht="12.75">
      <c r="A16" s="1">
        <f>+'Tr.Rec. AA-Cons'!A16</f>
        <v>38656</v>
      </c>
      <c r="B16" s="9">
        <f>+'Tr.Rec. AA-Cons'!D16</f>
        <v>107353.79138838768</v>
      </c>
      <c r="C16" s="9">
        <f>+'Tr.Rec. AA-Mod'!D16</f>
        <v>108060.29765957601</v>
      </c>
      <c r="D16" s="9">
        <f>+'Tr.Rec. AA-Mod'!E16</f>
        <v>111682.938823127</v>
      </c>
      <c r="E16" s="9">
        <f>+'Tr.Rec. AA-Cons'!F16</f>
        <v>-1589.1942725283734</v>
      </c>
      <c r="F16" s="9">
        <f>+'Tr.Rec. AA-Mod'!F16</f>
        <v>-1925.0345005261624</v>
      </c>
      <c r="G16" s="9">
        <f>+'Tr.Rec. AA-Mod'!G16</f>
        <v>-2471.3061672453914</v>
      </c>
      <c r="H16" s="16">
        <f>+'Tr.Rec. AA-Cons'!H16</f>
        <v>-0.04329147434739333</v>
      </c>
      <c r="I16" s="16">
        <f>+'Tr.Rec. AA-Mod'!H16</f>
        <v>-0.03622641163550999</v>
      </c>
      <c r="J16" s="15">
        <f t="shared" si="0"/>
        <v>2233.9956635373997</v>
      </c>
      <c r="K16" s="15">
        <f t="shared" si="1"/>
        <v>3007.0311408983744</v>
      </c>
      <c r="L16" s="15">
        <f t="shared" si="2"/>
        <v>4393.379566104612</v>
      </c>
    </row>
    <row r="17" spans="1:12" ht="12.75">
      <c r="A17" s="1">
        <f>+'Tr.Rec. AA-Cons'!A17</f>
        <v>38686</v>
      </c>
      <c r="B17" s="9">
        <f>+'Tr.Rec. AA-Cons'!D17</f>
        <v>110047.45264381077</v>
      </c>
      <c r="C17" s="9">
        <f>+'Tr.Rec. AA-Mod'!D17</f>
        <v>111605.8464718168</v>
      </c>
      <c r="D17" s="9">
        <f>+'Tr.Rec. AA-Mod'!E17</f>
        <v>115009.46750183894</v>
      </c>
      <c r="E17" s="9">
        <f>+'Tr.Rec. AA-Cons'!F17</f>
        <v>2693.661255423096</v>
      </c>
      <c r="F17" s="9">
        <f>+'Tr.Rec. AA-Mod'!F17</f>
        <v>3545.548812240784</v>
      </c>
      <c r="G17" s="9">
        <f>+'Tr.Rec. AA-Mod'!G17</f>
        <v>3326.5286787119403</v>
      </c>
      <c r="H17" s="16">
        <f>+'Tr.Rec. AA-Cons'!H17</f>
        <v>-0.04962014858028163</v>
      </c>
      <c r="I17" s="16">
        <f>+'Tr.Rec. AA-Mod'!H17</f>
        <v>-0.034036210300221414</v>
      </c>
      <c r="J17" s="15">
        <f t="shared" si="0"/>
        <v>2318.0537487559313</v>
      </c>
      <c r="K17" s="15">
        <f t="shared" si="1"/>
        <v>3218.637122064562</v>
      </c>
      <c r="L17" s="15">
        <f t="shared" si="2"/>
        <v>4393.028291415935</v>
      </c>
    </row>
    <row r="18" spans="1:12" ht="12.75">
      <c r="A18" s="1">
        <f>+'Tr.Rec. AA-Cons'!A18</f>
        <v>38716</v>
      </c>
      <c r="B18" s="9">
        <f>+'Tr.Rec. AA-Cons'!D18</f>
        <v>111351.68438854083</v>
      </c>
      <c r="C18" s="9">
        <f>+'Tr.Rec. AA-Mod'!D18</f>
        <v>113247.96448618063</v>
      </c>
      <c r="D18" s="9">
        <f>+'Tr.Rec. AA-Mod'!E18</f>
        <v>115952.07409806307</v>
      </c>
      <c r="E18" s="9">
        <f>+'Tr.Rec. AA-Cons'!F18</f>
        <v>1304.2317447300593</v>
      </c>
      <c r="F18" s="9">
        <f>+'Tr.Rec. AA-Mod'!F18</f>
        <v>1642.118014363834</v>
      </c>
      <c r="G18" s="9">
        <f>+'Tr.Rec. AA-Mod'!G18</f>
        <v>942.6065962241264</v>
      </c>
      <c r="H18" s="16">
        <f>+'Tr.Rec. AA-Cons'!H18</f>
        <v>-0.046003897095222346</v>
      </c>
      <c r="I18" s="16">
        <f>+'Tr.Rec. AA-Mod'!H18</f>
        <v>-0.027041096118824548</v>
      </c>
      <c r="J18" s="15">
        <f t="shared" si="0"/>
        <v>2571.1585829678484</v>
      </c>
      <c r="K18" s="15">
        <f t="shared" si="1"/>
        <v>3543.807978861736</v>
      </c>
      <c r="L18" s="15">
        <f t="shared" si="2"/>
        <v>4428.509165639538</v>
      </c>
    </row>
    <row r="19" spans="1:12" ht="12.75">
      <c r="A19" s="1">
        <f>+'Tr.Rec. AA-Cons'!A19</f>
        <v>38748</v>
      </c>
      <c r="B19" s="9">
        <f>+'Tr.Rec. AA-Cons'!D19</f>
        <v>111256.30344529111</v>
      </c>
      <c r="C19" s="9">
        <f>+'Tr.Rec. AA-Mod'!D19</f>
        <v>113522.25938976067</v>
      </c>
      <c r="D19" s="9">
        <f>+'Tr.Rec. AA-Mod'!E19</f>
        <v>116873.10929572777</v>
      </c>
      <c r="E19" s="9">
        <f>+'Tr.Rec. AA-Cons'!F19</f>
        <v>-95.3809432497219</v>
      </c>
      <c r="F19" s="9">
        <f>+'Tr.Rec. AA-Mod'!F19</f>
        <v>274.29490358004114</v>
      </c>
      <c r="G19" s="9">
        <f>+'Tr.Rec. AA-Mod'!G19</f>
        <v>921.0351976647071</v>
      </c>
      <c r="H19" s="16">
        <f>+'Tr.Rec. AA-Cons'!H19</f>
        <v>-0.05616805850436646</v>
      </c>
      <c r="I19" s="16">
        <f>+'Tr.Rec. AA-Mod'!H19</f>
        <v>-0.033508499059671015</v>
      </c>
      <c r="J19" s="15">
        <f t="shared" si="0"/>
        <v>2638.1934827848663</v>
      </c>
      <c r="K19" s="15">
        <f t="shared" si="1"/>
        <v>3635.00696306959</v>
      </c>
      <c r="L19" s="15">
        <f t="shared" si="2"/>
        <v>4233.1081434112975</v>
      </c>
    </row>
    <row r="20" spans="1:12" ht="12.75">
      <c r="A20" s="1">
        <f>+'Tr.Rec. AA-Cons'!A20</f>
        <v>38776</v>
      </c>
      <c r="B20" s="9">
        <f>+'Tr.Rec. AA-Cons'!D20</f>
        <v>112837.99540608823</v>
      </c>
      <c r="C20" s="9">
        <f>+'Tr.Rec. AA-Mod'!D20</f>
        <v>115460.52255043741</v>
      </c>
      <c r="D20" s="9">
        <f>+'Tr.Rec. AA-Mod'!E20</f>
        <v>118432.21063167001</v>
      </c>
      <c r="E20" s="9">
        <f>+'Tr.Rec. AA-Cons'!F20</f>
        <v>1581.6919607971213</v>
      </c>
      <c r="F20" s="9">
        <f>+'Tr.Rec. AA-Mod'!F20</f>
        <v>1938.263160676739</v>
      </c>
      <c r="G20" s="9">
        <f>+'Tr.Rec. AA-Mod'!G20</f>
        <v>1559.101335942236</v>
      </c>
      <c r="H20" s="16">
        <f>+'Tr.Rec. AA-Cons'!H20</f>
        <v>-0.05594215225581767</v>
      </c>
      <c r="I20" s="16">
        <f>+'Tr.Rec. AA-Mod'!H20</f>
        <v>-0.02971688081232582</v>
      </c>
      <c r="J20" s="15">
        <f t="shared" si="0"/>
        <v>2202.5865174674236</v>
      </c>
      <c r="K20" s="15">
        <f t="shared" si="1"/>
        <v>3088.712867915526</v>
      </c>
      <c r="L20" s="15">
        <f t="shared" si="2"/>
        <v>3210.5616368809838</v>
      </c>
    </row>
    <row r="21" spans="1:12" ht="12.75">
      <c r="A21" s="1">
        <f>+'Tr.Rec. AA-Cons'!A21</f>
        <v>38807</v>
      </c>
      <c r="B21" s="9">
        <f>+'Tr.Rec. AA-Cons'!D21</f>
        <v>112513.17846915766</v>
      </c>
      <c r="C21" s="9">
        <f>+'Tr.Rec. AA-Mod'!D21</f>
        <v>115378.94578632954</v>
      </c>
      <c r="D21" s="9">
        <f>+'Tr.Rec. AA-Mod'!E21</f>
        <v>118894.09003200966</v>
      </c>
      <c r="E21" s="9">
        <f>+'Tr.Rec. AA-Cons'!F21</f>
        <v>-324.8169369305688</v>
      </c>
      <c r="F21" s="9">
        <f>+'Tr.Rec. AA-Mod'!F21</f>
        <v>-81.57676410787099</v>
      </c>
      <c r="G21" s="9">
        <f>+'Tr.Rec. AA-Mod'!G21</f>
        <v>461.87940033964696</v>
      </c>
      <c r="H21" s="16">
        <f>+'Tr.Rec. AA-Cons'!H21</f>
        <v>-0.06380911562851987</v>
      </c>
      <c r="I21" s="16">
        <f>+'Tr.Rec. AA-Mod'!H21</f>
        <v>-0.03515144245680113</v>
      </c>
      <c r="J21" s="15">
        <f t="shared" si="0"/>
        <v>2054.167203704275</v>
      </c>
      <c r="K21" s="15">
        <f t="shared" si="1"/>
        <v>2853.6313266865423</v>
      </c>
      <c r="L21" s="15">
        <f t="shared" si="2"/>
        <v>2639.759572235774</v>
      </c>
    </row>
    <row r="22" spans="1:12" ht="12.75">
      <c r="A22" s="1">
        <f>+'Tr.Rec. AA-Cons'!A22</f>
        <v>38835</v>
      </c>
      <c r="B22" s="9">
        <f>+'Tr.Rec. AA-Cons'!D22</f>
        <v>110879.8518269961</v>
      </c>
      <c r="C22" s="9">
        <f>+'Tr.Rec. AA-Mod'!D22</f>
        <v>113970.67800795886</v>
      </c>
      <c r="D22" s="9">
        <f>+'Tr.Rec. AA-Mod'!E22</f>
        <v>117668.84736253953</v>
      </c>
      <c r="E22" s="9">
        <f>+'Tr.Rec. AA-Cons'!F22</f>
        <v>-1633.3266421615554</v>
      </c>
      <c r="F22" s="9">
        <f>+'Tr.Rec. AA-Mod'!F22</f>
        <v>-1408.267778370675</v>
      </c>
      <c r="G22" s="9">
        <f>+'Tr.Rec. AA-Mod'!G22</f>
        <v>-1225.242669470128</v>
      </c>
      <c r="H22" s="16">
        <f>+'Tr.Rec. AA-Cons'!H22</f>
        <v>-0.06788995535543418</v>
      </c>
      <c r="I22" s="16">
        <f>+'Tr.Rec. AA-Mod'!H22</f>
        <v>-0.036981693545806715</v>
      </c>
      <c r="J22" s="15">
        <f t="shared" si="0"/>
        <v>2076.8749271535585</v>
      </c>
      <c r="K22" s="15">
        <f t="shared" si="1"/>
        <v>2810.3689203145686</v>
      </c>
      <c r="L22" s="15">
        <f t="shared" si="2"/>
        <v>2330.6755021682297</v>
      </c>
    </row>
    <row r="23" spans="1:12" ht="12.75">
      <c r="A23" s="1">
        <f>+'Tr.Rec. AA-Cons'!A23</f>
        <v>38868</v>
      </c>
      <c r="B23" s="9">
        <f>+'Tr.Rec. AA-Cons'!D23</f>
        <v>107496.50280862249</v>
      </c>
      <c r="C23" s="9">
        <f>+'Tr.Rec. AA-Mod'!D23</f>
        <v>108862.73121753347</v>
      </c>
      <c r="D23" s="9">
        <f>+'Tr.Rec. AA-Mod'!E23</f>
        <v>114629.92419400936</v>
      </c>
      <c r="E23" s="9">
        <f>+'Tr.Rec. AA-Cons'!F23</f>
        <v>-3383.349018373614</v>
      </c>
      <c r="F23" s="9">
        <f>+'Tr.Rec. AA-Mod'!F23</f>
        <v>-5107.946790425398</v>
      </c>
      <c r="G23" s="9">
        <f>+'Tr.Rec. AA-Mod'!G23</f>
        <v>-3038.923168530164</v>
      </c>
      <c r="H23" s="16">
        <f>+'Tr.Rec. AA-Cons'!H23</f>
        <v>-0.07133421385386884</v>
      </c>
      <c r="I23" s="16">
        <f>+'Tr.Rec. AA-Mod'!H23</f>
        <v>-0.05767192976475899</v>
      </c>
      <c r="J23" s="15">
        <f t="shared" si="0"/>
        <v>2075.3709751264664</v>
      </c>
      <c r="K23" s="15">
        <f t="shared" si="1"/>
        <v>2779.254084242187</v>
      </c>
      <c r="L23" s="15">
        <f t="shared" si="2"/>
        <v>2249.894114790059</v>
      </c>
    </row>
    <row r="24" spans="1:12" ht="12.75">
      <c r="A24" s="1">
        <f>+'Tr.Rec. AA-Cons'!A24</f>
        <v>38898</v>
      </c>
      <c r="B24" s="9">
        <f>+'Tr.Rec. AA-Cons'!D24</f>
        <v>107436.73498159452</v>
      </c>
      <c r="C24" s="9">
        <f>+'Tr.Rec. AA-Mod'!D24</f>
        <v>108877.11239995167</v>
      </c>
      <c r="D24" s="9">
        <f>+'Tr.Rec. AA-Mod'!E24</f>
        <v>115078.18581654188</v>
      </c>
      <c r="E24" s="9">
        <f>+'Tr.Rec. AA-Cons'!F24</f>
        <v>-59.76782702797209</v>
      </c>
      <c r="F24" s="9">
        <f>+'Tr.Rec. AA-Mod'!F24</f>
        <v>14.381182418204844</v>
      </c>
      <c r="G24" s="9">
        <f>+'Tr.Rec. AA-Mod'!G24</f>
        <v>448.26162253251823</v>
      </c>
      <c r="H24" s="16">
        <f>+'Tr.Rec. AA-Cons'!H24</f>
        <v>-0.07641450834947361</v>
      </c>
      <c r="I24" s="16">
        <f>+'Tr.Rec. AA-Mod'!H24</f>
        <v>-0.06201073416590197</v>
      </c>
      <c r="J24" s="15">
        <f t="shared" si="0"/>
        <v>1888.711919163282</v>
      </c>
      <c r="K24" s="15">
        <f t="shared" si="1"/>
        <v>2503.2798196781423</v>
      </c>
      <c r="L24" s="15">
        <f t="shared" si="2"/>
        <v>1991.1509887192592</v>
      </c>
    </row>
    <row r="25" spans="1:12" ht="12.75">
      <c r="A25" s="1">
        <f>+'Tr.Rec. AA-Cons'!A25</f>
        <v>38929</v>
      </c>
      <c r="B25" s="9">
        <f>+'Tr.Rec. AA-Cons'!D25</f>
        <v>108119.3879076749</v>
      </c>
      <c r="C25" s="9">
        <f>+'Tr.Rec. AA-Mod'!D25</f>
        <v>109619.16207323577</v>
      </c>
      <c r="D25" s="9">
        <f>+'Tr.Rec. AA-Mod'!E25</f>
        <v>116050.76015798596</v>
      </c>
      <c r="E25" s="9">
        <f>+'Tr.Rec. AA-Cons'!F25</f>
        <v>682.65292608038</v>
      </c>
      <c r="F25" s="9">
        <f>+'Tr.Rec. AA-Mod'!F25</f>
        <v>742.0496732840984</v>
      </c>
      <c r="G25" s="9">
        <f>+'Tr.Rec. AA-Mod'!G25</f>
        <v>972.5743414440803</v>
      </c>
      <c r="H25" s="16">
        <f>+'Tr.Rec. AA-Cons'!H25</f>
        <v>-0.07931372250311064</v>
      </c>
      <c r="I25" s="16">
        <f>+'Tr.Rec. AA-Mod'!H25</f>
        <v>-0.06431598084750201</v>
      </c>
      <c r="J25" s="15">
        <f t="shared" si="0"/>
        <v>1964.6567494411279</v>
      </c>
      <c r="K25" s="15">
        <f t="shared" si="1"/>
        <v>2515.836577711177</v>
      </c>
      <c r="L25" s="15">
        <f t="shared" si="2"/>
        <v>2189.4491369131774</v>
      </c>
    </row>
    <row r="26" spans="1:12" ht="12.75">
      <c r="A26" s="1">
        <f>+'Tr.Rec. AA-Cons'!A26</f>
        <v>38960</v>
      </c>
      <c r="B26" s="9">
        <f>+'Tr.Rec. AA-Cons'!D26</f>
        <v>109621.87101322273</v>
      </c>
      <c r="C26" s="9">
        <f>+'Tr.Rec. AA-Mod'!D26</f>
        <v>111353.29826381648</v>
      </c>
      <c r="D26" s="9">
        <f>+'Tr.Rec. AA-Mod'!E26</f>
        <v>117998.93500940737</v>
      </c>
      <c r="E26" s="9">
        <f>+'Tr.Rec. AA-Cons'!F26</f>
        <v>1502.483105547828</v>
      </c>
      <c r="F26" s="9">
        <f>+'Tr.Rec. AA-Mod'!F26</f>
        <v>1734.1361905807134</v>
      </c>
      <c r="G26" s="9">
        <f>+'Tr.Rec. AA-Mod'!G26</f>
        <v>1948.1748514214123</v>
      </c>
      <c r="H26" s="16">
        <f>+'Tr.Rec. AA-Cons'!H26</f>
        <v>-0.0837706399618463</v>
      </c>
      <c r="I26" s="16">
        <f>+'Tr.Rec. AA-Mod'!H26</f>
        <v>-0.06645636745590888</v>
      </c>
      <c r="J26" s="15">
        <f t="shared" si="0"/>
        <v>1889.5422921960665</v>
      </c>
      <c r="K26" s="15">
        <f t="shared" si="1"/>
        <v>2317.313485634697</v>
      </c>
      <c r="L26" s="15">
        <f t="shared" si="2"/>
        <v>1991.2335792851754</v>
      </c>
    </row>
    <row r="27" spans="1:12" ht="12.75">
      <c r="A27" s="1">
        <f>+'Tr.Rec. AA-Cons'!A27</f>
        <v>38989</v>
      </c>
      <c r="B27" s="9">
        <f>+'Tr.Rec. AA-Cons'!D27</f>
        <v>112080.65634177365</v>
      </c>
      <c r="C27" s="9">
        <f>+'Tr.Rec. AA-Mod'!D27</f>
        <v>113856.65924665781</v>
      </c>
      <c r="D27" s="9">
        <f>+'Tr.Rec. AA-Mod'!E27</f>
        <v>120087.62749983188</v>
      </c>
      <c r="E27" s="9">
        <f>+'Tr.Rec. AA-Cons'!F27</f>
        <v>2458.785328550919</v>
      </c>
      <c r="F27" s="9">
        <f>+'Tr.Rec. AA-Mod'!F27</f>
        <v>2503.360982841332</v>
      </c>
      <c r="G27" s="9">
        <f>+'Tr.Rec. AA-Mod'!G27</f>
        <v>2088.6924904245097</v>
      </c>
      <c r="H27" s="16">
        <f>+'Tr.Rec. AA-Cons'!H27</f>
        <v>-0.0800697115805824</v>
      </c>
      <c r="I27" s="16">
        <f>+'Tr.Rec. AA-Mod'!H27</f>
        <v>-0.06230968253174063</v>
      </c>
      <c r="J27" s="15">
        <f t="shared" si="0"/>
        <v>1955.2749484176475</v>
      </c>
      <c r="K27" s="15">
        <f t="shared" si="1"/>
        <v>2347.4352750725284</v>
      </c>
      <c r="L27" s="15">
        <f t="shared" si="2"/>
        <v>2011.3754351551304</v>
      </c>
    </row>
    <row r="28" spans="1:12" ht="12.75">
      <c r="A28" s="1">
        <f>+'Tr.Rec. AA-Cons'!A28</f>
        <v>39021</v>
      </c>
      <c r="B28" s="9">
        <f>+'Tr.Rec. AA-Cons'!D28</f>
        <v>112583.65672124311</v>
      </c>
      <c r="C28" s="9">
        <f>+'Tr.Rec. AA-Mod'!D28</f>
        <v>114742.84719836236</v>
      </c>
      <c r="D28" s="9">
        <f>+'Tr.Rec. AA-Mod'!E28</f>
        <v>121106.88930341904</v>
      </c>
      <c r="E28" s="9">
        <f>+'Tr.Rec. AA-Cons'!F28</f>
        <v>503.00037946946395</v>
      </c>
      <c r="F28" s="9">
        <f>+'Tr.Rec. AA-Mod'!F28</f>
        <v>886.1879517045454</v>
      </c>
      <c r="G28" s="9">
        <f>+'Tr.Rec. AA-Mod'!G28</f>
        <v>1019.2618035871565</v>
      </c>
      <c r="H28" s="16">
        <f>+'Tr.Rec. AA-Cons'!H28</f>
        <v>-0.08523232582175932</v>
      </c>
      <c r="I28" s="16">
        <f>+'Tr.Rec. AA-Mod'!H28</f>
        <v>-0.06364042105056678</v>
      </c>
      <c r="J28" s="15">
        <f t="shared" si="0"/>
        <v>2211.5664274858614</v>
      </c>
      <c r="K28" s="15">
        <f t="shared" si="1"/>
        <v>2641.857562622066</v>
      </c>
      <c r="L28" s="15">
        <f t="shared" si="2"/>
        <v>2275.2479322996505</v>
      </c>
    </row>
    <row r="29" spans="1:12" ht="12.75">
      <c r="A29" s="1">
        <f>+'Tr.Rec. AA-Cons'!A29</f>
        <v>39051</v>
      </c>
      <c r="B29" s="9">
        <f>+'Tr.Rec. AA-Cons'!D29</f>
        <v>112451.81459982006</v>
      </c>
      <c r="C29" s="9">
        <f>+'Tr.Rec. AA-Mod'!D29</f>
        <v>114323.99262774874</v>
      </c>
      <c r="D29" s="9">
        <f>+'Tr.Rec. AA-Mod'!E29</f>
        <v>120241.8106478632</v>
      </c>
      <c r="E29" s="9">
        <f>+'Tr.Rec. AA-Cons'!F29</f>
        <v>-131.8421214230475</v>
      </c>
      <c r="F29" s="9">
        <f>+'Tr.Rec. AA-Mod'!F29</f>
        <v>-418.85457061362104</v>
      </c>
      <c r="G29" s="9">
        <f>+'Tr.Rec. AA-Mod'!G29</f>
        <v>-865.0786555558443</v>
      </c>
      <c r="H29" s="16">
        <f>+'Tr.Rec. AA-Cons'!H29</f>
        <v>-0.07789996048043135</v>
      </c>
      <c r="I29" s="16">
        <f>+'Tr.Rec. AA-Mod'!H29</f>
        <v>-0.059178180201144404</v>
      </c>
      <c r="J29" s="15">
        <f t="shared" si="0"/>
        <v>2533.1456299905267</v>
      </c>
      <c r="K29" s="15">
        <f t="shared" si="1"/>
        <v>3025.2761387436312</v>
      </c>
      <c r="L29" s="15">
        <f t="shared" si="2"/>
        <v>2616.676586535608</v>
      </c>
    </row>
    <row r="30" spans="1:12" ht="12.75">
      <c r="A30" s="1">
        <f>+'Tr.Rec. AA-Cons'!A30</f>
        <v>39080</v>
      </c>
      <c r="B30" s="9">
        <f>+'Tr.Rec. AA-Cons'!D30</f>
        <v>114463.77541479717</v>
      </c>
      <c r="C30" s="9">
        <f>+'Tr.Rec. AA-Mod'!D30</f>
        <v>117140.73256022176</v>
      </c>
      <c r="D30" s="9">
        <f>+'Tr.Rec. AA-Mod'!E30</f>
        <v>122234.43424636514</v>
      </c>
      <c r="E30" s="9">
        <f>+'Tr.Rec. AA-Cons'!F30</f>
        <v>2011.9608149771084</v>
      </c>
      <c r="F30" s="9">
        <f>+'Tr.Rec. AA-Mod'!F30</f>
        <v>2816.7399324730213</v>
      </c>
      <c r="G30" s="9">
        <f>+'Tr.Rec. AA-Mod'!G30</f>
        <v>1992.6235985019448</v>
      </c>
      <c r="H30" s="16">
        <f>+'Tr.Rec. AA-Cons'!H30</f>
        <v>-0.07770658831567956</v>
      </c>
      <c r="I30" s="16">
        <f>+'Tr.Rec. AA-Mod'!H30</f>
        <v>-0.050937016861433815</v>
      </c>
      <c r="J30" s="15">
        <f t="shared" si="0"/>
        <v>2639.147592424535</v>
      </c>
      <c r="K30" s="15">
        <f t="shared" si="1"/>
        <v>3114.254211940422</v>
      </c>
      <c r="L30" s="15">
        <f t="shared" si="2"/>
        <v>2757.3352021202327</v>
      </c>
    </row>
    <row r="31" spans="1:12" ht="12.75">
      <c r="A31" s="1">
        <f>+'Tr.Rec. AA-Cons'!A31</f>
        <v>39113</v>
      </c>
      <c r="B31" s="9">
        <f>+'Tr.Rec. AA-Cons'!D31</f>
        <v>115432.72692096385</v>
      </c>
      <c r="C31" s="9">
        <f>+'Tr.Rec. AA-Mod'!D31</f>
        <v>118407.29789174271</v>
      </c>
      <c r="D31" s="9">
        <f>+'Tr.Rec. AA-Mod'!E31</f>
        <v>123321.80888344326</v>
      </c>
      <c r="E31" s="9">
        <f>+'Tr.Rec. AA-Cons'!F31</f>
        <v>968.9515061666752</v>
      </c>
      <c r="F31" s="9">
        <f>+'Tr.Rec. AA-Mod'!F31</f>
        <v>1266.5653315209493</v>
      </c>
      <c r="G31" s="9">
        <f>+'Tr.Rec. AA-Mod'!G31</f>
        <v>1087.3746370781155</v>
      </c>
      <c r="H31" s="16">
        <f>+'Tr.Rec. AA-Cons'!H31</f>
        <v>-0.07889081962479416</v>
      </c>
      <c r="I31" s="16">
        <f>+'Tr.Rec. AA-Mod'!H31</f>
        <v>-0.04914510991700549</v>
      </c>
      <c r="J31" s="15">
        <f t="shared" si="0"/>
        <v>2777.798815326152</v>
      </c>
      <c r="K31" s="15">
        <f t="shared" si="1"/>
        <v>3246.0757525329286</v>
      </c>
      <c r="L31" s="15">
        <f t="shared" si="2"/>
        <v>2930.057419019096</v>
      </c>
    </row>
    <row r="32" spans="1:12" ht="12.75">
      <c r="A32" s="1">
        <f>+'Tr.Rec. AA-Cons'!A32</f>
        <v>39141</v>
      </c>
      <c r="B32" s="9">
        <f>+'Tr.Rec. AA-Cons'!D32</f>
        <v>114334.93321407768</v>
      </c>
      <c r="C32" s="9">
        <f>+'Tr.Rec. AA-Mod'!D32</f>
        <v>116745.83279691194</v>
      </c>
      <c r="D32" s="9">
        <f>+'Tr.Rec. AA-Mod'!E32</f>
        <v>122019.55063539506</v>
      </c>
      <c r="E32" s="9">
        <f>+'Tr.Rec. AA-Cons'!F32</f>
        <v>-1097.7937068861647</v>
      </c>
      <c r="F32" s="9">
        <f>+'Tr.Rec. AA-Mod'!F32</f>
        <v>-1661.465094830768</v>
      </c>
      <c r="G32" s="9">
        <f>+'Tr.Rec. AA-Mod'!G32</f>
        <v>-1302.2582480481942</v>
      </c>
      <c r="H32" s="16">
        <f>+'Tr.Rec. AA-Cons'!H32</f>
        <v>-0.07684617421317386</v>
      </c>
      <c r="I32" s="16">
        <f>+'Tr.Rec. AA-Mod'!H32</f>
        <v>-0.05273717838483116</v>
      </c>
      <c r="J32" s="15">
        <f t="shared" si="0"/>
        <v>2992.6586114254155</v>
      </c>
      <c r="K32" s="15">
        <f t="shared" si="1"/>
        <v>3516.4522730452627</v>
      </c>
      <c r="L32" s="15">
        <f t="shared" si="2"/>
        <v>3336.645614025842</v>
      </c>
    </row>
    <row r="33" spans="1:12" ht="12.75">
      <c r="A33" s="1">
        <f>+'Tr.Rec. AA-Cons'!A33</f>
        <v>39171</v>
      </c>
      <c r="B33" s="9">
        <f>+'Tr.Rec. AA-Cons'!D33</f>
        <v>114697.49768746119</v>
      </c>
      <c r="C33" s="9">
        <f>+'Tr.Rec. AA-Mod'!D33</f>
        <v>117281.37668585069</v>
      </c>
      <c r="D33" s="9">
        <f>+'Tr.Rec. AA-Mod'!E33</f>
        <v>122724.64539000152</v>
      </c>
      <c r="E33" s="9">
        <f>+'Tr.Rec. AA-Cons'!F33</f>
        <v>362.564473383507</v>
      </c>
      <c r="F33" s="9">
        <f>+'Tr.Rec. AA-Mod'!F33</f>
        <v>535.5438889387442</v>
      </c>
      <c r="G33" s="9">
        <f>+'Tr.Rec. AA-Mod'!G33</f>
        <v>705.0947546064563</v>
      </c>
      <c r="H33" s="16">
        <f>+'Tr.Rec. AA-Cons'!H33</f>
        <v>-0.08027147702540338</v>
      </c>
      <c r="I33" s="16">
        <f>+'Tr.Rec. AA-Mod'!H33</f>
        <v>-0.05443268704150839</v>
      </c>
      <c r="J33" s="15">
        <f t="shared" si="0"/>
        <v>3018.1189325285045</v>
      </c>
      <c r="K33" s="15">
        <f t="shared" si="1"/>
        <v>3610.9227492690975</v>
      </c>
      <c r="L33" s="15">
        <f t="shared" si="2"/>
        <v>3591.0167789180387</v>
      </c>
    </row>
    <row r="34" spans="1:12" ht="12.75">
      <c r="A34" s="1">
        <f>+'Tr.Rec. AA-Cons'!A34</f>
        <v>39202</v>
      </c>
      <c r="B34" s="9">
        <f>+'Tr.Rec. AA-Cons'!D34</f>
        <v>115813.4912595538</v>
      </c>
      <c r="C34" s="9">
        <f>+'Tr.Rec. AA-Mod'!D34</f>
        <v>118644.0159623382</v>
      </c>
      <c r="D34" s="9">
        <f>+'Tr.Rec. AA-Mod'!E34</f>
        <v>125677.09247160696</v>
      </c>
      <c r="E34" s="9">
        <f>+'Tr.Rec. AA-Cons'!F34</f>
        <v>1115.993572092615</v>
      </c>
      <c r="F34" s="9">
        <f>+'Tr.Rec. AA-Mod'!F34</f>
        <v>1362.63927648752</v>
      </c>
      <c r="G34" s="9">
        <f>+'Tr.Rec. AA-Mod'!G34</f>
        <v>2952.447081605438</v>
      </c>
      <c r="H34" s="16">
        <f>+'Tr.Rec. AA-Cons'!H34</f>
        <v>-0.09863601212053164</v>
      </c>
      <c r="I34" s="16">
        <f>+'Tr.Rec. AA-Mod'!H34</f>
        <v>-0.07033076509268765</v>
      </c>
      <c r="J34" s="15">
        <f t="shared" si="0"/>
        <v>2741.640273153855</v>
      </c>
      <c r="K34" s="15">
        <f t="shared" si="1"/>
        <v>3344.3144544343954</v>
      </c>
      <c r="L34" s="15">
        <f t="shared" si="2"/>
        <v>3453.4955038453236</v>
      </c>
    </row>
    <row r="35" spans="1:12" ht="12.75">
      <c r="A35" s="1">
        <f>+'Tr.Rec. AA-Cons'!A35</f>
        <v>39233</v>
      </c>
      <c r="B35" s="9">
        <f>+'Tr.Rec. AA-Cons'!D35</f>
        <v>117617.18245370616</v>
      </c>
      <c r="C35" s="9">
        <f>+'Tr.Rec. AA-Mod'!D35</f>
        <v>121127.29414503882</v>
      </c>
      <c r="D35" s="9">
        <f>+'Tr.Rec. AA-Mod'!E35</f>
        <v>128252.86019744536</v>
      </c>
      <c r="E35" s="9">
        <f>+'Tr.Rec. AA-Cons'!F35</f>
        <v>1803.6911941523576</v>
      </c>
      <c r="F35" s="9">
        <f>+'Tr.Rec. AA-Mod'!F35</f>
        <v>2483.278182700611</v>
      </c>
      <c r="G35" s="9">
        <f>+'Tr.Rec. AA-Mod'!G35</f>
        <v>2575.7677258384065</v>
      </c>
      <c r="H35" s="16">
        <f>+'Tr.Rec. AA-Cons'!H35</f>
        <v>-0.10635677743739214</v>
      </c>
      <c r="I35" s="16">
        <f>+'Tr.Rec. AA-Mod'!H35</f>
        <v>-0.07125566052406551</v>
      </c>
      <c r="J35" s="15">
        <f t="shared" si="0"/>
        <v>2167.475861861084</v>
      </c>
      <c r="K35" s="15">
        <f t="shared" si="1"/>
        <v>2703.691834355189</v>
      </c>
      <c r="L35" s="15">
        <f t="shared" si="2"/>
        <v>2968.9817241639116</v>
      </c>
    </row>
    <row r="36" spans="1:12" ht="12.75">
      <c r="A36" s="1">
        <f>+'Tr.Rec. AA-Cons'!A36</f>
        <v>39262</v>
      </c>
      <c r="B36" s="9">
        <f>+'Tr.Rec. AA-Cons'!D36</f>
        <v>117193.31850681225</v>
      </c>
      <c r="C36" s="9">
        <f>+'Tr.Rec. AA-Mod'!D36</f>
        <v>120540.18932861525</v>
      </c>
      <c r="D36" s="9">
        <f>+'Tr.Rec. AA-Mod'!E36</f>
        <v>127484.37861934585</v>
      </c>
      <c r="E36" s="9">
        <f>+'Tr.Rec. AA-Cons'!F36</f>
        <v>-423.86394689390727</v>
      </c>
      <c r="F36" s="9">
        <f>+'Tr.Rec. AA-Mod'!F36</f>
        <v>-587.104816423569</v>
      </c>
      <c r="G36" s="9">
        <f>+'Tr.Rec. AA-Mod'!G36</f>
        <v>-768.4815780995123</v>
      </c>
      <c r="H36" s="16">
        <f>+'Tr.Rec. AA-Cons'!H36</f>
        <v>-0.10291060112533601</v>
      </c>
      <c r="I36" s="16">
        <f>+'Tr.Rec. AA-Mod'!H36</f>
        <v>-0.06944189290730596</v>
      </c>
      <c r="J36" s="15">
        <f t="shared" si="0"/>
        <v>1673.7121546768176</v>
      </c>
      <c r="K36" s="15">
        <f t="shared" si="1"/>
        <v>2159.273519822791</v>
      </c>
      <c r="L36" s="15">
        <f t="shared" si="2"/>
        <v>2605.4728613913235</v>
      </c>
    </row>
    <row r="37" spans="1:12" ht="12.75">
      <c r="A37" s="1">
        <f>+'Tr.Rec. AA-Cons'!A37</f>
        <v>39294</v>
      </c>
      <c r="B37" s="9">
        <f>+'Tr.Rec. AA-Cons'!D37</f>
        <v>114627.6430996071</v>
      </c>
      <c r="C37" s="9">
        <f>+'Tr.Rec. AA-Mod'!D37</f>
        <v>116869.4923435603</v>
      </c>
      <c r="D37" s="9">
        <f>+'Tr.Rec. AA-Mod'!E37</f>
        <v>125122.40542169489</v>
      </c>
      <c r="E37" s="9">
        <f>+'Tr.Rec. AA-Cons'!F37</f>
        <v>-2565.6754072051554</v>
      </c>
      <c r="F37" s="9">
        <f>+'Tr.Rec. AA-Mod'!F37</f>
        <v>-3670.6969850549503</v>
      </c>
      <c r="G37" s="9">
        <f>+'Tr.Rec. AA-Mod'!G37</f>
        <v>-2361.9731976509647</v>
      </c>
      <c r="H37" s="16">
        <f>+'Tr.Rec. AA-Cons'!H37</f>
        <v>-0.10494762322087792</v>
      </c>
      <c r="I37" s="16">
        <f>+'Tr.Rec. AA-Mod'!H37</f>
        <v>-0.08252913078134583</v>
      </c>
      <c r="J37" s="15">
        <f t="shared" si="0"/>
        <v>1481.9326647805997</v>
      </c>
      <c r="K37" s="15">
        <f t="shared" si="1"/>
        <v>1899.9216771424678</v>
      </c>
      <c r="L37" s="15">
        <f t="shared" si="2"/>
        <v>2460.2588612098843</v>
      </c>
    </row>
    <row r="38" spans="1:12" ht="12.75">
      <c r="A38" s="1">
        <f>+'Tr.Rec. AA-Cons'!A38</f>
        <v>39325</v>
      </c>
      <c r="B38" s="9">
        <f>+'Tr.Rec. AA-Cons'!D38</f>
        <v>115429.91126760312</v>
      </c>
      <c r="C38" s="9">
        <f>+'Tr.Rec. AA-Mod'!D38</f>
        <v>117437.9767939522</v>
      </c>
      <c r="D38" s="9">
        <f>+'Tr.Rec. AA-Mod'!E38</f>
        <v>125352.55038416038</v>
      </c>
      <c r="E38" s="9">
        <f>+'Tr.Rec. AA-Cons'!F38</f>
        <v>802.2681679960224</v>
      </c>
      <c r="F38" s="9">
        <f>+'Tr.Rec. AA-Mod'!F38</f>
        <v>568.4844503919012</v>
      </c>
      <c r="G38" s="9">
        <f>+'Tr.Rec. AA-Mod'!G38</f>
        <v>230.14496246549243</v>
      </c>
      <c r="H38" s="16">
        <f>+'Tr.Rec. AA-Cons'!H38</f>
        <v>-0.09922639116557264</v>
      </c>
      <c r="I38" s="16">
        <f>+'Tr.Rec. AA-Mod'!H38</f>
        <v>-0.07914573590208174</v>
      </c>
      <c r="J38" s="15">
        <f t="shared" si="0"/>
        <v>1290.6215610695322</v>
      </c>
      <c r="K38" s="15">
        <f t="shared" si="1"/>
        <v>1700.077531335174</v>
      </c>
      <c r="L38" s="15">
        <f t="shared" si="2"/>
        <v>2332.1213548579135</v>
      </c>
    </row>
    <row r="39" spans="1:12" ht="12.75">
      <c r="A39" s="1">
        <f>+'Tr.Rec. AA-Cons'!A39</f>
        <v>39353</v>
      </c>
      <c r="B39" s="9">
        <f>+'Tr.Rec. AA-Cons'!D39</f>
        <v>115610.63359038642</v>
      </c>
      <c r="C39" s="9">
        <f>+'Tr.Rec. AA-Mod'!D39</f>
        <v>117604.88262749197</v>
      </c>
      <c r="D39" s="9">
        <f>+'Tr.Rec. AA-Mod'!E39</f>
        <v>126271.09125896437</v>
      </c>
      <c r="E39" s="9">
        <f>+'Tr.Rec. AA-Cons'!F39</f>
        <v>180.72232278330193</v>
      </c>
      <c r="F39" s="9">
        <f>+'Tr.Rec. AA-Mod'!F39</f>
        <v>166.90583353977127</v>
      </c>
      <c r="G39" s="9">
        <f>+'Tr.Rec. AA-Mod'!G39</f>
        <v>918.5408748039918</v>
      </c>
      <c r="H39" s="16">
        <f>+'Tr.Rec. AA-Cons'!H39</f>
        <v>-0.1066045766857795</v>
      </c>
      <c r="I39" s="16">
        <f>+'Tr.Rec. AA-Mod'!H39</f>
        <v>-0.08666208631472383</v>
      </c>
      <c r="J39" s="15">
        <f t="shared" si="0"/>
        <v>994.8546260257754</v>
      </c>
      <c r="K39" s="15">
        <f t="shared" si="1"/>
        <v>1501.4685656326162</v>
      </c>
      <c r="L39" s="15">
        <f t="shared" si="2"/>
        <v>1970.3856543970246</v>
      </c>
    </row>
    <row r="40" spans="1:12" ht="12.75">
      <c r="A40" s="1">
        <f>+'Tr.Rec. AA-Cons'!A40</f>
        <v>39386</v>
      </c>
      <c r="B40" s="9">
        <f>+'Tr.Rec. AA-Cons'!D40</f>
        <v>115601.3040941014</v>
      </c>
      <c r="C40" s="9">
        <f>+'Tr.Rec. AA-Mod'!D40</f>
        <v>117499.94259851892</v>
      </c>
      <c r="D40" s="9">
        <f>+'Tr.Rec. AA-Mod'!E40</f>
        <v>126155.98482973948</v>
      </c>
      <c r="E40" s="9">
        <f>+'Tr.Rec. AA-Cons'!F40</f>
        <v>-9.329496285019559</v>
      </c>
      <c r="F40" s="9">
        <f>+'Tr.Rec. AA-Mod'!F40</f>
        <v>-104.94002897305472</v>
      </c>
      <c r="G40" s="9">
        <f>+'Tr.Rec. AA-Mod'!G40</f>
        <v>-115.10642922489205</v>
      </c>
      <c r="H40" s="16">
        <f>+'Tr.Rec. AA-Cons'!H40</f>
        <v>-0.10554680735638078</v>
      </c>
      <c r="I40" s="16">
        <f>+'Tr.Rec. AA-Mod'!H40</f>
        <v>-0.08656042231220562</v>
      </c>
      <c r="J40" s="15">
        <f t="shared" si="0"/>
        <v>981.7076218769382</v>
      </c>
      <c r="K40" s="15">
        <f t="shared" si="1"/>
        <v>1611.8025125489871</v>
      </c>
      <c r="L40" s="15">
        <f t="shared" si="2"/>
        <v>1840.7797410565238</v>
      </c>
    </row>
    <row r="41" spans="1:12" ht="12.75">
      <c r="A41" s="1">
        <f>+'Tr.Rec. AA-Cons'!A41</f>
        <v>39416</v>
      </c>
      <c r="B41" s="9">
        <f>+'Tr.Rec. AA-Cons'!D41</f>
        <v>114740.67721474264</v>
      </c>
      <c r="C41" s="9">
        <f>+'Tr.Rec. AA-Mod'!D41</f>
        <v>115654.09821610143</v>
      </c>
      <c r="D41" s="9">
        <f>+'Tr.Rec. AA-Mod'!E41</f>
        <v>123573.84712815356</v>
      </c>
      <c r="E41" s="9">
        <f>+'Tr.Rec. AA-Cons'!F41</f>
        <v>-860.626879358766</v>
      </c>
      <c r="F41" s="9">
        <f>+'Tr.Rec. AA-Mod'!F41</f>
        <v>-1845.8443824174901</v>
      </c>
      <c r="G41" s="9">
        <f>+'Tr.Rec. AA-Mod'!G41</f>
        <v>-2582.137701585918</v>
      </c>
      <c r="H41" s="16">
        <f>+'Tr.Rec. AA-Cons'!H41</f>
        <v>-0.08833169913410921</v>
      </c>
      <c r="I41" s="16">
        <f>+'Tr.Rec. AA-Mod'!H41</f>
        <v>-0.07919748912052138</v>
      </c>
      <c r="J41" s="15">
        <f t="shared" si="0"/>
        <v>1639.9471884911613</v>
      </c>
      <c r="K41" s="15">
        <f t="shared" si="1"/>
        <v>2442.6079939411625</v>
      </c>
      <c r="L41" s="15">
        <f t="shared" si="2"/>
        <v>3000.666084866528</v>
      </c>
    </row>
    <row r="42" spans="1:12" ht="12.75">
      <c r="A42" s="1">
        <f>+'Tr.Rec. AA-Cons'!A42</f>
        <v>39444</v>
      </c>
      <c r="B42" s="9">
        <f>+'Tr.Rec. AA-Cons'!D42</f>
        <v>114632.81899323605</v>
      </c>
      <c r="C42" s="9">
        <f>+'Tr.Rec. AA-Mod'!D42</f>
        <v>115701.26991640161</v>
      </c>
      <c r="D42" s="9">
        <f>+'Tr.Rec. AA-Mod'!E42</f>
        <v>123794.45992679494</v>
      </c>
      <c r="E42" s="9">
        <f>+'Tr.Rec. AA-Cons'!F42</f>
        <v>-107.8582215065835</v>
      </c>
      <c r="F42" s="9">
        <f>+'Tr.Rec. AA-Mod'!F42</f>
        <v>47.17170030018315</v>
      </c>
      <c r="G42" s="9">
        <f>+'Tr.Rec. AA-Mod'!G42</f>
        <v>220.6127986413776</v>
      </c>
      <c r="H42" s="16">
        <f>+'Tr.Rec. AA-Cons'!H42</f>
        <v>-0.0916164093355889</v>
      </c>
      <c r="I42" s="16">
        <f>+'Tr.Rec. AA-Mod'!H42</f>
        <v>-0.08093190010393325</v>
      </c>
      <c r="J42" s="15">
        <f t="shared" si="0"/>
        <v>1818.4133375170734</v>
      </c>
      <c r="K42" s="15">
        <f t="shared" si="1"/>
        <v>2774.3970902688798</v>
      </c>
      <c r="L42" s="15">
        <f t="shared" si="2"/>
        <v>3956.930872846551</v>
      </c>
    </row>
    <row r="43" spans="1:12" ht="12.75">
      <c r="A43" s="1">
        <f>+'Tr.Rec. AA-Cons'!A43</f>
        <v>39477</v>
      </c>
      <c r="B43" s="9">
        <f>+'Tr.Rec. AA-Cons'!D43</f>
        <v>110728.54634425555</v>
      </c>
      <c r="C43" s="9">
        <f>+'Tr.Rec. AA-Mod'!D43</f>
        <v>111062.72824993059</v>
      </c>
      <c r="D43" s="9">
        <f>+'Tr.Rec. AA-Mod'!E43</f>
        <v>116367.38961425761</v>
      </c>
      <c r="E43" s="9">
        <f>+'Tr.Rec. AA-Cons'!F43</f>
        <v>-3904.2726489805063</v>
      </c>
      <c r="F43" s="9">
        <f>+'Tr.Rec. AA-Mod'!F43</f>
        <v>-4638.541666471021</v>
      </c>
      <c r="G43" s="9">
        <f>+'Tr.Rec. AA-Mod'!G43</f>
        <v>-7427.070312537326</v>
      </c>
      <c r="H43" s="16">
        <f>+'Tr.Rec. AA-Cons'!H43</f>
        <v>-0.056388432700020585</v>
      </c>
      <c r="I43" s="16">
        <f>+'Tr.Rec. AA-Mod'!H43</f>
        <v>-0.053046613643270124</v>
      </c>
      <c r="J43" s="15">
        <f t="shared" si="0"/>
        <v>2157.6016831330066</v>
      </c>
      <c r="K43" s="15">
        <f t="shared" si="1"/>
        <v>3286.237133307892</v>
      </c>
      <c r="L43" s="15">
        <f t="shared" si="2"/>
        <v>5199.943636065429</v>
      </c>
    </row>
    <row r="44" spans="1:12" ht="12.75">
      <c r="A44" s="1">
        <f>+'Tr.Rec. AA-Cons'!A44</f>
        <v>39507</v>
      </c>
      <c r="B44" s="9">
        <f>+'Tr.Rec. AA-Cons'!D44</f>
        <v>112195.797400054</v>
      </c>
      <c r="C44" s="9">
        <f>+'Tr.Rec. AA-Mod'!D44</f>
        <v>112436.49461193109</v>
      </c>
      <c r="D44" s="9">
        <f>+'Tr.Rec. AA-Mod'!E44</f>
        <v>114928.97513422355</v>
      </c>
      <c r="E44" s="9">
        <f>+'Tr.Rec. AA-Cons'!F44</f>
        <v>1467.2510557984497</v>
      </c>
      <c r="F44" s="9">
        <f>+'Tr.Rec. AA-Mod'!F44</f>
        <v>1373.7663620005042</v>
      </c>
      <c r="G44" s="9">
        <f>+'Tr.Rec. AA-Mod'!G44</f>
        <v>-1438.4144800340582</v>
      </c>
      <c r="H44" s="16">
        <f>+'Tr.Rec. AA-Cons'!H44</f>
        <v>-0.027331777341695673</v>
      </c>
      <c r="I44" s="16">
        <f>+'Tr.Rec. AA-Mod'!H44</f>
        <v>-0.02492480522292473</v>
      </c>
      <c r="J44" s="15">
        <f t="shared" si="0"/>
        <v>2288.940382110577</v>
      </c>
      <c r="K44" s="15">
        <f t="shared" si="1"/>
        <v>3440.911626284319</v>
      </c>
      <c r="L44" s="15">
        <f t="shared" si="2"/>
        <v>5416.685835597906</v>
      </c>
    </row>
    <row r="45" spans="1:12" ht="12.75">
      <c r="A45" s="1">
        <f>+'Tr.Rec. AA-Cons'!A45</f>
        <v>39538</v>
      </c>
      <c r="B45" s="9">
        <f>+'Tr.Rec. AA-Cons'!D45</f>
        <v>110718.50709385282</v>
      </c>
      <c r="C45" s="9">
        <f>+'Tr.Rec. AA-Mod'!D45</f>
        <v>110387.63043920643</v>
      </c>
      <c r="D45" s="9">
        <f>+'Tr.Rec. AA-Mod'!E45</f>
        <v>111643.5573788889</v>
      </c>
      <c r="E45" s="9">
        <f>+'Tr.Rec. AA-Cons'!F45</f>
        <v>-1477.2903062011756</v>
      </c>
      <c r="F45" s="9">
        <f>+'Tr.Rec. AA-Mod'!F45</f>
        <v>-2048.8641727246577</v>
      </c>
      <c r="G45" s="9">
        <f>+'Tr.Rec. AA-Mod'!G45</f>
        <v>-3285.4177553346526</v>
      </c>
      <c r="H45" s="16">
        <f>+'Tr.Rec. AA-Cons'!H45</f>
        <v>-0.009250502850360665</v>
      </c>
      <c r="I45" s="16">
        <f>+'Tr.Rec. AA-Mod'!H45</f>
        <v>-0.012559269396824613</v>
      </c>
      <c r="J45" s="15">
        <f t="shared" si="0"/>
        <v>2268.7638362837183</v>
      </c>
      <c r="K45" s="15">
        <f t="shared" si="1"/>
        <v>3288.697163986528</v>
      </c>
      <c r="L45" s="15">
        <f t="shared" si="2"/>
        <v>5324.3750941219005</v>
      </c>
    </row>
    <row r="46" spans="1:12" ht="12.75">
      <c r="A46" s="1">
        <f>+'Tr.Rec. AA-Cons'!A46</f>
        <v>39568</v>
      </c>
      <c r="B46" s="9">
        <f>+'Tr.Rec. AA-Cons'!D46</f>
        <v>111386.26977165528</v>
      </c>
      <c r="C46" s="9">
        <f>+'Tr.Rec. AA-Mod'!D46</f>
        <v>111506.19701345009</v>
      </c>
      <c r="D46" s="9">
        <f>+'Tr.Rec. AA-Mod'!E46</f>
        <v>116354.7924114544</v>
      </c>
      <c r="E46" s="9">
        <f>+'Tr.Rec. AA-Cons'!F46</f>
        <v>667.7626778024569</v>
      </c>
      <c r="F46" s="9">
        <f>+'Tr.Rec. AA-Mod'!F46</f>
        <v>1118.566574243654</v>
      </c>
      <c r="G46" s="9">
        <f>+'Tr.Rec. AA-Mod'!G46</f>
        <v>4711.235032565499</v>
      </c>
      <c r="H46" s="16">
        <f>+'Tr.Rec. AA-Cons'!H46</f>
        <v>-0.04968522639799122</v>
      </c>
      <c r="I46" s="16">
        <f>+'Tr.Rec. AA-Mod'!H46</f>
        <v>-0.048485953980043295</v>
      </c>
      <c r="J46" s="15">
        <f t="shared" si="0"/>
        <v>2671.4042530489487</v>
      </c>
      <c r="K46" s="15">
        <f t="shared" si="1"/>
        <v>3656.2876844052057</v>
      </c>
      <c r="L46" s="15">
        <f t="shared" si="2"/>
        <v>5942.2280439061515</v>
      </c>
    </row>
    <row r="47" spans="1:12" ht="12.75">
      <c r="A47" s="1">
        <f>+'Tr.Rec. AA-Cons'!A47</f>
        <v>39598</v>
      </c>
      <c r="B47" s="9">
        <f>+'Tr.Rec. AA-Cons'!D47</f>
        <v>110342.00149871668</v>
      </c>
      <c r="C47" s="9">
        <f>+'Tr.Rec. AA-Mod'!D47</f>
        <v>110436.24258493395</v>
      </c>
      <c r="D47" s="9">
        <f>+'Tr.Rec. AA-Mod'!E47</f>
        <v>115897.58689493094</v>
      </c>
      <c r="E47" s="9">
        <f>+'Tr.Rec. AA-Cons'!F47</f>
        <v>-1044.2682729385997</v>
      </c>
      <c r="F47" s="9">
        <f>+'Tr.Rec. AA-Mod'!F47</f>
        <v>-1069.9544285161392</v>
      </c>
      <c r="G47" s="9">
        <f>+'Tr.Rec. AA-Mod'!G47</f>
        <v>-457.2055165234633</v>
      </c>
      <c r="H47" s="16">
        <f>+'Tr.Rec. AA-Cons'!H47</f>
        <v>-0.055555853962142576</v>
      </c>
      <c r="I47" s="16">
        <f>+'Tr.Rec. AA-Mod'!H47</f>
        <v>-0.05461344309996985</v>
      </c>
      <c r="J47" s="15">
        <f t="shared" si="0"/>
        <v>2839.7759880057274</v>
      </c>
      <c r="K47" s="15">
        <f t="shared" si="1"/>
        <v>3875.873439608313</v>
      </c>
      <c r="L47" s="15">
        <f t="shared" si="2"/>
        <v>6241.813646513928</v>
      </c>
    </row>
    <row r="48" spans="1:12" ht="12.75">
      <c r="A48" s="1">
        <f>+'Tr.Rec. AA-Cons'!A48</f>
        <v>39629</v>
      </c>
      <c r="B48" s="9">
        <f>+'Tr.Rec. AA-Cons'!D48</f>
        <v>106839.70707110075</v>
      </c>
      <c r="C48" s="9">
        <f>+'Tr.Rec. AA-Mod'!D48</f>
        <v>105682.62974478643</v>
      </c>
      <c r="D48" s="9">
        <f>+'Tr.Rec. AA-Mod'!E48</f>
        <v>108666.29606159174</v>
      </c>
      <c r="E48" s="9">
        <f>+'Tr.Rec. AA-Cons'!F48</f>
        <v>-3502.294427615925</v>
      </c>
      <c r="F48" s="9">
        <f>+'Tr.Rec. AA-Mod'!F48</f>
        <v>-4753.612840147514</v>
      </c>
      <c r="G48" s="9">
        <f>+'Tr.Rec. AA-Mod'!G48</f>
        <v>-7231.290833339197</v>
      </c>
      <c r="H48" s="16">
        <f>+'Tr.Rec. AA-Cons'!H48</f>
        <v>-0.01826588990490996</v>
      </c>
      <c r="I48" s="16">
        <f>+'Tr.Rec. AA-Mod'!H48</f>
        <v>-0.029836663168053112</v>
      </c>
      <c r="J48" s="15">
        <f t="shared" si="0"/>
        <v>2759.600933506769</v>
      </c>
      <c r="K48" s="15">
        <f t="shared" si="1"/>
        <v>3786.08336383898</v>
      </c>
      <c r="L48" s="15">
        <f t="shared" si="2"/>
        <v>6043.4857593780525</v>
      </c>
    </row>
    <row r="49" spans="1:12" ht="12.75">
      <c r="A49" s="1">
        <f>+'Tr.Rec. AA-Cons'!A49</f>
        <v>39660</v>
      </c>
      <c r="B49" s="9">
        <f>+'Tr.Rec. AA-Cons'!D49</f>
        <v>108516.60667694338</v>
      </c>
      <c r="C49" s="9">
        <f>+'Tr.Rec. AA-Mod'!D49</f>
        <v>107304.95127734562</v>
      </c>
      <c r="D49" s="9">
        <f>+'Tr.Rec. AA-Mod'!E49</f>
        <v>109766.9305031503</v>
      </c>
      <c r="E49" s="9">
        <f>+'Tr.Rec. AA-Cons'!F49</f>
        <v>1676.8996058426274</v>
      </c>
      <c r="F49" s="9">
        <f>+'Tr.Rec. AA-Mod'!F49</f>
        <v>1622.3215325591882</v>
      </c>
      <c r="G49" s="9">
        <f>+'Tr.Rec. AA-Mod'!G49</f>
        <v>1100.6344415585627</v>
      </c>
      <c r="H49" s="16">
        <f>+'Tr.Rec. AA-Cons'!H49</f>
        <v>-0.012503238262069116</v>
      </c>
      <c r="I49" s="16">
        <f>+'Tr.Rec. AA-Mod'!H49</f>
        <v>-0.02461979225804667</v>
      </c>
      <c r="J49" s="15">
        <f t="shared" si="0"/>
        <v>2504.213231552021</v>
      </c>
      <c r="K49" s="15">
        <f t="shared" si="1"/>
        <v>3449.7564485203966</v>
      </c>
      <c r="L49" s="15">
        <f t="shared" si="2"/>
        <v>5943.15135791652</v>
      </c>
    </row>
    <row r="50" spans="1:12" ht="12.75">
      <c r="A50" s="1">
        <f>+'Tr.Rec. AA-Cons'!A50</f>
        <v>39689</v>
      </c>
      <c r="B50" s="9">
        <f>+'Tr.Rec. AA-Cons'!D50</f>
        <v>109423.61331238745</v>
      </c>
      <c r="C50" s="9">
        <f>+'Tr.Rec. AA-Mod'!D50</f>
        <v>108124.89343244868</v>
      </c>
      <c r="D50" s="9">
        <f>+'Tr.Rec. AA-Mod'!E50</f>
        <v>112249.06744423993</v>
      </c>
      <c r="E50" s="9">
        <f>+'Tr.Rec. AA-Cons'!F50</f>
        <v>907.0066354440642</v>
      </c>
      <c r="F50" s="9">
        <f>+'Tr.Rec. AA-Mod'!F50</f>
        <v>819.9421551030537</v>
      </c>
      <c r="G50" s="9">
        <f>+'Tr.Rec. AA-Mod'!G50</f>
        <v>2482.1369410896295</v>
      </c>
      <c r="H50" s="16">
        <f>+'Tr.Rec. AA-Cons'!H50</f>
        <v>-0.028254541318524895</v>
      </c>
      <c r="I50" s="16">
        <f>+'Tr.Rec. AA-Mod'!H50</f>
        <v>-0.041241740117912595</v>
      </c>
      <c r="J50" s="15">
        <f t="shared" si="0"/>
        <v>2157.205219098254</v>
      </c>
      <c r="K50" s="15">
        <f t="shared" si="1"/>
        <v>2913.511178083598</v>
      </c>
      <c r="L50" s="15">
        <f t="shared" si="2"/>
        <v>6423.876746683426</v>
      </c>
    </row>
    <row r="51" spans="1:12" ht="12.75">
      <c r="A51" s="1">
        <f>+'Tr.Rec. AA-Cons'!A51</f>
        <v>39721</v>
      </c>
      <c r="B51" s="9">
        <f>+'Tr.Rec. AA-Cons'!D51</f>
        <v>110790.56616629427</v>
      </c>
      <c r="C51" s="9">
        <f>+'Tr.Rec. AA-Mod'!D51</f>
        <v>108946.96829375095</v>
      </c>
      <c r="D51" s="9">
        <f>+'Tr.Rec. AA-Mod'!E51</f>
        <v>107171.18938047835</v>
      </c>
      <c r="E51" s="9">
        <f>+'Tr.Rec. AA-Cons'!F51</f>
        <v>1366.952853906827</v>
      </c>
      <c r="F51" s="9">
        <f>+'Tr.Rec. AA-Mod'!F51</f>
        <v>822.0748613022733</v>
      </c>
      <c r="G51" s="9">
        <f>+'Tr.Rec. AA-Mod'!G51</f>
        <v>-5077.8780637615855</v>
      </c>
      <c r="H51" s="16">
        <f>+'Tr.Rec. AA-Cons'!H51</f>
        <v>0.03619376785815942</v>
      </c>
      <c r="I51" s="16">
        <f>+'Tr.Rec. AA-Mod'!H51</f>
        <v>0.017757789132726076</v>
      </c>
      <c r="J51" s="15">
        <f t="shared" si="0"/>
        <v>2005.93451763351</v>
      </c>
      <c r="K51" s="15">
        <f t="shared" si="1"/>
        <v>2485.2815688749174</v>
      </c>
      <c r="L51" s="15">
        <f t="shared" si="2"/>
        <v>7167.322167933697</v>
      </c>
    </row>
    <row r="52" spans="1:12" ht="12.75">
      <c r="A52" s="1">
        <f>+'Tr.Rec. AA-Cons'!A52</f>
        <v>39752</v>
      </c>
      <c r="B52" s="9">
        <f>+'Tr.Rec. AA-Cons'!D52</f>
        <v>111695.14090954335</v>
      </c>
      <c r="C52" s="9">
        <f>+'Tr.Rec. AA-Mod'!D52</f>
        <v>109197.44536935419</v>
      </c>
      <c r="D52" s="9">
        <f>+'Tr.Rec. AA-Mod'!E52</f>
        <v>100031.15694595427</v>
      </c>
      <c r="E52" s="9">
        <f>+'Tr.Rec. AA-Cons'!F52</f>
        <v>904.5747432490753</v>
      </c>
      <c r="F52" s="9">
        <f>+'Tr.Rec. AA-Mod'!F52</f>
        <v>250.4770756032376</v>
      </c>
      <c r="G52" s="9">
        <f>+'Tr.Rec. AA-Mod'!G52</f>
        <v>-7140.032434524081</v>
      </c>
      <c r="H52" s="16">
        <f>+'Tr.Rec. AA-Cons'!H52</f>
        <v>0.11663983963589097</v>
      </c>
      <c r="I52" s="16">
        <f>+'Tr.Rec. AA-Mod'!H52</f>
        <v>0.09166288423399926</v>
      </c>
      <c r="J52" s="15">
        <f t="shared" si="0"/>
        <v>2034.5458845075038</v>
      </c>
      <c r="K52" s="15">
        <f t="shared" si="1"/>
        <v>1972.9700337210556</v>
      </c>
      <c r="L52" s="15">
        <f t="shared" si="2"/>
        <v>7467.614453220394</v>
      </c>
    </row>
    <row r="53" spans="1:12" ht="12.75">
      <c r="A53" s="1">
        <f>+'Tr.Rec. AA-Cons'!A53</f>
        <v>39780</v>
      </c>
      <c r="B53" s="9">
        <f>+'Tr.Rec. AA-Cons'!D53</f>
        <v>113559.26281164405</v>
      </c>
      <c r="C53" s="9">
        <f>+'Tr.Rec. AA-Mod'!D53</f>
        <v>111019.88229820241</v>
      </c>
      <c r="D53" s="9">
        <f>+'Tr.Rec. AA-Mod'!E53</f>
        <v>96437.42885933146</v>
      </c>
      <c r="E53" s="9">
        <f>+'Tr.Rec. AA-Cons'!F53</f>
        <v>1864.1219021006982</v>
      </c>
      <c r="F53" s="9">
        <f>+'Tr.Rec. AA-Mod'!F53</f>
        <v>1822.4369288482267</v>
      </c>
      <c r="G53" s="9">
        <f>+'Tr.Rec. AA-Mod'!G53</f>
        <v>-3593.72808662281</v>
      </c>
      <c r="H53" s="16">
        <f>+'Tr.Rec. AA-Cons'!H53</f>
        <v>0.17121833952312604</v>
      </c>
      <c r="I53" s="16">
        <f>+'Tr.Rec. AA-Mod'!H53</f>
        <v>0.14582453438870957</v>
      </c>
      <c r="J53" s="15">
        <f t="shared" si="0"/>
        <v>2285.0153753877275</v>
      </c>
      <c r="K53" s="15">
        <f t="shared" si="1"/>
        <v>2022.614110641682</v>
      </c>
      <c r="L53" s="15">
        <f t="shared" si="2"/>
        <v>8194.708862242613</v>
      </c>
    </row>
    <row r="54" spans="1:12" ht="12.75">
      <c r="A54" s="1">
        <f>+'Tr.Rec. AA-Cons'!A54</f>
        <v>39812</v>
      </c>
      <c r="B54" s="9">
        <f>+'Tr.Rec. AA-Cons'!D54</f>
        <v>114814.69184775266</v>
      </c>
      <c r="C54" s="9">
        <f>+'Tr.Rec. AA-Mod'!D54</f>
        <v>112247.23778089609</v>
      </c>
      <c r="D54" s="9">
        <f>+'Tr.Rec. AA-Mod'!E54</f>
        <v>94174.89950776391</v>
      </c>
      <c r="E54" s="9">
        <f>+'Tr.Rec. AA-Cons'!F54</f>
        <v>1255.4290361086169</v>
      </c>
      <c r="F54" s="9">
        <f>+'Tr.Rec. AA-Mod'!F54</f>
        <v>1227.3554826936743</v>
      </c>
      <c r="G54" s="9">
        <f>+'Tr.Rec. AA-Mod'!G54</f>
        <v>-2262.529351567544</v>
      </c>
      <c r="H54" s="16">
        <f>+'Tr.Rec. AA-Cons'!H54</f>
        <v>0.2063979233998875</v>
      </c>
      <c r="I54" s="16">
        <f>+'Tr.Rec. AA-Mod'!H54</f>
        <v>0.18072338273132182</v>
      </c>
      <c r="J54" s="15">
        <f t="shared" si="0"/>
        <v>2533.380260511075</v>
      </c>
      <c r="K54" s="15">
        <f t="shared" si="1"/>
        <v>1962.4533796092621</v>
      </c>
      <c r="L54" s="15">
        <f t="shared" si="2"/>
        <v>9368.935280003398</v>
      </c>
    </row>
    <row r="55" spans="1:12" ht="12.75">
      <c r="A55" s="1">
        <f>+'Tr.Rec. AA-Cons'!A55</f>
        <v>39843</v>
      </c>
      <c r="B55" s="9">
        <f>+'Tr.Rec. AA-Cons'!D55</f>
        <v>114703.8019270065</v>
      </c>
      <c r="C55" s="9">
        <f>+'Tr.Rec. AA-Mod'!D55</f>
        <v>111829.80496205598</v>
      </c>
      <c r="D55" s="9">
        <f>+'Tr.Rec. AA-Mod'!E55</f>
        <v>93101.64916687664</v>
      </c>
      <c r="E55" s="9">
        <f>+'Tr.Rec. AA-Cons'!F55</f>
        <v>-110.88992074616544</v>
      </c>
      <c r="F55" s="9">
        <f>+'Tr.Rec. AA-Mod'!F55</f>
        <v>-417.4328188401123</v>
      </c>
      <c r="G55" s="9">
        <f>+'Tr.Rec. AA-Mod'!G55</f>
        <v>-1073.2503408872726</v>
      </c>
      <c r="H55" s="16">
        <f>+'Tr.Rec. AA-Cons'!H55</f>
        <v>0.21602152760129845</v>
      </c>
      <c r="I55" s="16">
        <f>+'Tr.Rec. AA-Mod'!H55</f>
        <v>0.18728155795179324</v>
      </c>
      <c r="J55" s="15">
        <f t="shared" si="0"/>
        <v>2876.077233812495</v>
      </c>
      <c r="K55" s="15">
        <f t="shared" si="1"/>
        <v>2162.784543459032</v>
      </c>
      <c r="L55" s="15">
        <f t="shared" si="2"/>
        <v>9905.102625629957</v>
      </c>
    </row>
    <row r="56" spans="1:12" ht="12.75">
      <c r="A56" s="1">
        <f>+'Tr.Rec. AA-Cons'!A56</f>
        <v>39871</v>
      </c>
      <c r="B56" s="9">
        <f>+'Tr.Rec. AA-Cons'!D56</f>
        <v>115253.38544249395</v>
      </c>
      <c r="C56" s="9">
        <f>+'Tr.Rec. AA-Mod'!D56</f>
        <v>111786.10503093805</v>
      </c>
      <c r="D56" s="9">
        <f>+'Tr.Rec. AA-Mod'!E56</f>
        <v>87231.54552388002</v>
      </c>
      <c r="E56" s="9">
        <f>+'Tr.Rec. AA-Cons'!F56</f>
        <v>549.5835154874512</v>
      </c>
      <c r="F56" s="9">
        <f>+'Tr.Rec. AA-Mod'!F56</f>
        <v>-43.69993111792428</v>
      </c>
      <c r="G56" s="9">
        <f>+'Tr.Rec. AA-Mod'!G56</f>
        <v>-5870.103642996619</v>
      </c>
      <c r="H56" s="16">
        <f>+'Tr.Rec. AA-Cons'!H56</f>
        <v>0.28021839918613933</v>
      </c>
      <c r="I56" s="16">
        <f>+'Tr.Rec. AA-Mod'!H56</f>
        <v>0.24554559507058027</v>
      </c>
      <c r="J56" s="15">
        <f t="shared" si="0"/>
        <v>3342.04665754971</v>
      </c>
      <c r="K56" s="15">
        <f t="shared" si="1"/>
        <v>2554.7170875306483</v>
      </c>
      <c r="L56" s="15">
        <f t="shared" si="2"/>
        <v>9056.678515344305</v>
      </c>
    </row>
    <row r="57" spans="1:12" ht="12.75">
      <c r="A57" s="1">
        <f>+'Tr.Rec. AA-Cons'!A57</f>
        <v>39903</v>
      </c>
      <c r="B57" s="9">
        <f>+'Tr.Rec. AA-Cons'!D57</f>
        <v>116575.16195211622</v>
      </c>
      <c r="C57" s="9">
        <f>+'Tr.Rec. AA-Mod'!D57</f>
        <v>113162.47988060932</v>
      </c>
      <c r="D57" s="9">
        <f>+'Tr.Rec. AA-Mod'!E57</f>
        <v>89669.51072280067</v>
      </c>
      <c r="E57" s="9">
        <f>+'Tr.Rec. AA-Cons'!F57</f>
        <v>1321.776509622272</v>
      </c>
      <c r="F57" s="9">
        <f>+'Tr.Rec. AA-Mod'!F57</f>
        <v>1376.374849671265</v>
      </c>
      <c r="G57" s="9">
        <f>+'Tr.Rec. AA-Mod'!G57</f>
        <v>2437.965198920647</v>
      </c>
      <c r="H57" s="16">
        <f>+'Tr.Rec. AA-Cons'!H57</f>
        <v>0.2690565122931554</v>
      </c>
      <c r="I57" s="16">
        <f>+'Tr.Rec. AA-Mod'!H57</f>
        <v>0.23492969157808652</v>
      </c>
      <c r="J57" s="15">
        <f t="shared" si="0"/>
        <v>3583.4493804300228</v>
      </c>
      <c r="K57" s="15">
        <f t="shared" si="1"/>
        <v>2840.331669698653</v>
      </c>
      <c r="L57" s="15">
        <f t="shared" si="2"/>
        <v>7884.7928851872375</v>
      </c>
    </row>
    <row r="58" spans="1:12" ht="12.75">
      <c r="A58" s="1">
        <f>+'Tr.Rec. AA-Cons'!A58</f>
        <v>39933</v>
      </c>
      <c r="B58" s="9">
        <f>+'Tr.Rec. AA-Cons'!D58</f>
        <v>118240.79352952939</v>
      </c>
      <c r="C58" s="9">
        <f>+'Tr.Rec. AA-Mod'!D58</f>
        <v>115128.43428742842</v>
      </c>
      <c r="D58" s="9">
        <f>+'Tr.Rec. AA-Mod'!E58</f>
        <v>97336.57622899002</v>
      </c>
      <c r="E58" s="9">
        <f>+'Tr.Rec. AA-Cons'!F58</f>
        <v>1665.6315774131654</v>
      </c>
      <c r="F58" s="9">
        <f>+'Tr.Rec. AA-Mod'!F58</f>
        <v>1965.9544068191026</v>
      </c>
      <c r="G58" s="9">
        <f>+'Tr.Rec. AA-Mod'!G58</f>
        <v>7667.0655061893485</v>
      </c>
      <c r="H58" s="16">
        <f>+'Tr.Rec. AA-Cons'!H58</f>
        <v>0.20904217300539374</v>
      </c>
      <c r="I58" s="16">
        <f>+'Tr.Rec. AA-Mod'!H58</f>
        <v>0.17791858058438415</v>
      </c>
      <c r="J58" s="15">
        <f t="shared" si="0"/>
        <v>3343.767469276767</v>
      </c>
      <c r="K58" s="15">
        <f t="shared" si="1"/>
        <v>2705.5101999149088</v>
      </c>
      <c r="L58" s="15">
        <f t="shared" si="2"/>
        <v>7383.438695661681</v>
      </c>
    </row>
    <row r="59" spans="1:12" ht="12.75">
      <c r="A59" s="1">
        <f>+'Tr.Rec. AA-Cons'!A59</f>
        <v>39962</v>
      </c>
      <c r="B59" s="9">
        <f>+'Tr.Rec. AA-Cons'!D59</f>
        <v>118033.16584504324</v>
      </c>
      <c r="C59" s="9">
        <f>+'Tr.Rec. AA-Mod'!D59</f>
        <v>114894.23480698661</v>
      </c>
      <c r="D59" s="9">
        <f>+'Tr.Rec. AA-Mod'!E59</f>
        <v>97382.7693636346</v>
      </c>
      <c r="E59" s="9">
        <f>+'Tr.Rec. AA-Cons'!F59</f>
        <v>-207.62768448614224</v>
      </c>
      <c r="F59" s="9">
        <f>+'Tr.Rec. AA-Mod'!F59</f>
        <v>-234.19948044180637</v>
      </c>
      <c r="G59" s="9">
        <f>+'Tr.Rec. AA-Mod'!G59</f>
        <v>46.193134644578095</v>
      </c>
      <c r="H59" s="16">
        <f>+'Tr.Rec. AA-Cons'!H59</f>
        <v>0.2065039648140865</v>
      </c>
      <c r="I59" s="16">
        <f>+'Tr.Rec. AA-Mod'!H59</f>
        <v>0.17511465443352026</v>
      </c>
      <c r="J59" s="15">
        <f t="shared" si="0"/>
        <v>3492.4873328453</v>
      </c>
      <c r="K59" s="15">
        <f t="shared" si="1"/>
        <v>3150.730252634477</v>
      </c>
      <c r="L59" s="15">
        <f t="shared" si="2"/>
        <v>6712.788185476536</v>
      </c>
    </row>
    <row r="60" spans="1:12" ht="12.75">
      <c r="A60" s="1">
        <f>+'Tr.Rec. AA-Cons'!A60</f>
        <v>39994</v>
      </c>
      <c r="B60" s="9">
        <f>+'Tr.Rec. AA-Cons'!D60</f>
        <v>118926.8449753004</v>
      </c>
      <c r="C60" s="9">
        <f>+'Tr.Rec. AA-Mod'!D60</f>
        <v>115833.56168371568</v>
      </c>
      <c r="D60" s="9">
        <f>+'Tr.Rec. AA-Mod'!E60</f>
        <v>97496.30355897863</v>
      </c>
      <c r="E60" s="9">
        <f>+'Tr.Rec. AA-Cons'!F60</f>
        <v>893.679130257151</v>
      </c>
      <c r="F60" s="9">
        <f>+'Tr.Rec. AA-Mod'!F60</f>
        <v>939.326876729072</v>
      </c>
      <c r="G60" s="9">
        <f>+'Tr.Rec. AA-Mod'!G60</f>
        <v>113.53419534403656</v>
      </c>
      <c r="H60" s="16">
        <f>+'Tr.Rec. AA-Cons'!H60</f>
        <v>0.2143054141632177</v>
      </c>
      <c r="I60" s="16">
        <f>+'Tr.Rec. AA-Mod'!H60</f>
        <v>0.18337258124737055</v>
      </c>
      <c r="J60" s="15">
        <f t="shared" si="0"/>
        <v>3483.2322031081158</v>
      </c>
      <c r="K60" s="15">
        <f t="shared" si="1"/>
        <v>3425.9453857403855</v>
      </c>
      <c r="L60" s="15">
        <f t="shared" si="2"/>
        <v>5632.060522419137</v>
      </c>
    </row>
    <row r="61" spans="1:12" ht="12.75">
      <c r="A61" s="1">
        <f>+'Tr.Rec. AA-Cons'!A61</f>
        <v>40025</v>
      </c>
      <c r="B61" s="9">
        <f>+'Tr.Rec. AA-Cons'!D61</f>
        <v>121932.9512854703</v>
      </c>
      <c r="C61" s="9">
        <f>+'Tr.Rec. AA-Mod'!D61</f>
        <v>119520.33967567183</v>
      </c>
      <c r="D61" s="9">
        <f>+'Tr.Rec. AA-Mod'!E61</f>
        <v>102696.24395424612</v>
      </c>
      <c r="E61" s="9">
        <f>+'Tr.Rec. AA-Cons'!F61</f>
        <v>3006.106310169911</v>
      </c>
      <c r="F61" s="9">
        <f>+'Tr.Rec. AA-Mod'!F61</f>
        <v>3686.7779919561435</v>
      </c>
      <c r="G61" s="9">
        <f>+'Tr.Rec. AA-Mod'!G61</f>
        <v>5199.940395267491</v>
      </c>
      <c r="H61" s="16">
        <f>+'Tr.Rec. AA-Cons'!H61</f>
        <v>0.1923670733122418</v>
      </c>
      <c r="I61" s="16">
        <f>+'Tr.Rec. AA-Mod'!H61</f>
        <v>0.16824095721425714</v>
      </c>
      <c r="J61" s="15">
        <f t="shared" si="0"/>
        <v>3482.6997853151215</v>
      </c>
      <c r="K61" s="15">
        <f t="shared" si="1"/>
        <v>3629.1719338257394</v>
      </c>
      <c r="L61" s="15">
        <f t="shared" si="2"/>
        <v>5552.024435214484</v>
      </c>
    </row>
    <row r="62" spans="1:12" ht="12.75">
      <c r="A62" s="1">
        <f>+'Tr.Rec. AA-Cons'!A62</f>
        <v>40056</v>
      </c>
      <c r="B62" s="9">
        <f>+'Tr.Rec. AA-Cons'!D62</f>
        <v>122242.4126124527</v>
      </c>
      <c r="C62" s="9">
        <f>+'Tr.Rec. AA-Mod'!D62</f>
        <v>119977.24859506078</v>
      </c>
      <c r="D62" s="9">
        <f>+'Tr.Rec. AA-Mod'!E62</f>
        <v>104970.83825068544</v>
      </c>
      <c r="E62" s="9">
        <f>+'Tr.Rec. AA-Cons'!F62</f>
        <v>309.46132698238944</v>
      </c>
      <c r="F62" s="9">
        <f>+'Tr.Rec. AA-Mod'!F62</f>
        <v>456.9089193889522</v>
      </c>
      <c r="G62" s="9">
        <f>+'Tr.Rec. AA-Mod'!G62</f>
        <v>2274.594296439318</v>
      </c>
      <c r="H62" s="16">
        <f>+'Tr.Rec. AA-Cons'!H62</f>
        <v>0.1727157436176725</v>
      </c>
      <c r="I62" s="16">
        <f>+'Tr.Rec. AA-Mod'!H62</f>
        <v>0.15006410344375332</v>
      </c>
      <c r="J62" s="15">
        <f t="shared" si="0"/>
        <v>3289.672486181671</v>
      </c>
      <c r="K62" s="15">
        <f t="shared" si="1"/>
        <v>3509.730063594077</v>
      </c>
      <c r="L62" s="15">
        <f t="shared" si="2"/>
        <v>5832.251808264883</v>
      </c>
    </row>
    <row r="63" spans="1:12" ht="12.75">
      <c r="A63" s="1">
        <f>+'Tr.Rec. AA-Cons'!A63</f>
        <v>40086</v>
      </c>
      <c r="B63" s="9">
        <f>+'Tr.Rec. AA-Cons'!D63</f>
        <v>123019.57513215343</v>
      </c>
      <c r="C63" s="9">
        <f>+'Tr.Rec. AA-Mod'!D63</f>
        <v>120751.55959631669</v>
      </c>
      <c r="D63" s="9">
        <f>+'Tr.Rec. AA-Mod'!E63</f>
        <v>106612.11756383204</v>
      </c>
      <c r="E63" s="9">
        <f>+'Tr.Rec. AA-Cons'!F63</f>
        <v>777.1625197007379</v>
      </c>
      <c r="F63" s="9">
        <f>+'Tr.Rec. AA-Mod'!F63</f>
        <v>774.3110012559046</v>
      </c>
      <c r="G63" s="9">
        <f>+'Tr.Rec. AA-Mod'!G63</f>
        <v>1641.2793131466024</v>
      </c>
      <c r="H63" s="16">
        <f>+'Tr.Rec. AA-Cons'!H63</f>
        <v>0.16407457568321382</v>
      </c>
      <c r="I63" s="16">
        <f>+'Tr.Rec. AA-Mod'!H63</f>
        <v>0.1413944203248465</v>
      </c>
      <c r="J63" s="15">
        <f t="shared" si="0"/>
        <v>3359.5909671771437</v>
      </c>
      <c r="K63" s="15">
        <f t="shared" si="1"/>
        <v>3643.5825553107848</v>
      </c>
      <c r="L63" s="15">
        <f t="shared" si="2"/>
        <v>6227.938618996204</v>
      </c>
    </row>
    <row r="64" spans="1:12" ht="12.75">
      <c r="A64" s="1">
        <f>+'Tr.Rec. AA-Cons'!A64</f>
        <v>40116</v>
      </c>
      <c r="B64" s="9">
        <f>+'Tr.Rec. AA-Cons'!D64</f>
        <v>122610.09849897117</v>
      </c>
      <c r="C64" s="9">
        <f>+'Tr.Rec. AA-Mod'!D64</f>
        <v>119976.21525886304</v>
      </c>
      <c r="D64" s="9">
        <f>+'Tr.Rec. AA-Mod'!E64</f>
        <v>104143.70410179472</v>
      </c>
      <c r="E64" s="9">
        <f>+'Tr.Rec. AA-Cons'!F64</f>
        <v>-409.47663318226114</v>
      </c>
      <c r="F64" s="9">
        <f>+'Tr.Rec. AA-Mod'!F64</f>
        <v>-775.3443374536437</v>
      </c>
      <c r="G64" s="9">
        <f>+'Tr.Rec. AA-Mod'!G64</f>
        <v>-2468.4134620373225</v>
      </c>
      <c r="H64" s="16">
        <f>+'Tr.Rec. AA-Cons'!H64</f>
        <v>0.18466394397176455</v>
      </c>
      <c r="I64" s="16">
        <f>+'Tr.Rec. AA-Mod'!H64</f>
        <v>0.15832511157068319</v>
      </c>
      <c r="J64" s="15">
        <f t="shared" si="0"/>
        <v>4045.3898411779605</v>
      </c>
      <c r="K64" s="15">
        <f t="shared" si="1"/>
        <v>4451.328466878376</v>
      </c>
      <c r="L64" s="15">
        <f t="shared" si="2"/>
        <v>6852.267112123204</v>
      </c>
    </row>
    <row r="65" spans="1:12" ht="12.75">
      <c r="A65" s="1">
        <f>+'Tr.Rec. AA-Cons'!A65</f>
        <v>40147</v>
      </c>
      <c r="B65" s="9">
        <f>+'Tr.Rec. AA-Cons'!D65</f>
        <v>124514.95770208066</v>
      </c>
      <c r="C65" s="9">
        <f>+'Tr.Rec. AA-Mod'!D65</f>
        <v>121963.18840450095</v>
      </c>
      <c r="D65" s="9">
        <f>+'Tr.Rec. AA-Mod'!E65</f>
        <v>105716.2730003005</v>
      </c>
      <c r="E65" s="9">
        <f>+'Tr.Rec. AA-Cons'!F65</f>
        <v>1904.8592031094886</v>
      </c>
      <c r="F65" s="9">
        <f>+'Tr.Rec. AA-Mod'!F65</f>
        <v>1986.9731456379086</v>
      </c>
      <c r="G65" s="9">
        <f>+'Tr.Rec. AA-Mod'!G65</f>
        <v>1572.5688985057786</v>
      </c>
      <c r="H65" s="16">
        <f>+'Tr.Rec. AA-Cons'!H65</f>
        <v>0.18798684701780144</v>
      </c>
      <c r="I65" s="16">
        <f>+'Tr.Rec. AA-Mod'!H65</f>
        <v>0.16246915404200446</v>
      </c>
      <c r="J65" s="15">
        <f t="shared" si="0"/>
        <v>3960.944048996784</v>
      </c>
      <c r="K65" s="15">
        <f t="shared" si="1"/>
        <v>4457.131309124512</v>
      </c>
      <c r="L65" s="15">
        <f t="shared" si="2"/>
        <v>6878.802366486173</v>
      </c>
    </row>
    <row r="66" spans="1:12" ht="12.75">
      <c r="A66" s="1">
        <f>+'Tr.Rec. AA-Cons'!A66</f>
        <v>40177</v>
      </c>
      <c r="B66" s="9">
        <f>+'Tr.Rec. AA-Cons'!D66</f>
        <v>129116.16552595318</v>
      </c>
      <c r="C66" s="9">
        <f>+'Tr.Rec. AA-Mod'!D66</f>
        <v>127114.40297521315</v>
      </c>
      <c r="D66" s="9">
        <f>+'Tr.Rec. AA-Mod'!E66</f>
        <v>110070.21193376403</v>
      </c>
      <c r="E66" s="9">
        <f>+'Tr.Rec. AA-Cons'!F66</f>
        <v>4601.207823872523</v>
      </c>
      <c r="F66" s="9">
        <f>+'Tr.Rec. AA-Mod'!F66</f>
        <v>5151.214570712196</v>
      </c>
      <c r="G66" s="9">
        <f>+'Tr.Rec. AA-Mod'!G66</f>
        <v>4353.938933463534</v>
      </c>
      <c r="H66" s="16">
        <f>+'Tr.Rec. AA-Cons'!H66</f>
        <v>0.19045953592189147</v>
      </c>
      <c r="I66" s="16">
        <f>+'Tr.Rec. AA-Mod'!H66</f>
        <v>0.1704419104144912</v>
      </c>
      <c r="J66" s="15">
        <f t="shared" si="0"/>
        <v>3867.1383966734807</v>
      </c>
      <c r="K66" s="15">
        <f t="shared" si="1"/>
        <v>4359.445720477907</v>
      </c>
      <c r="L66" s="15">
        <f t="shared" si="2"/>
        <v>5801.792259310294</v>
      </c>
    </row>
    <row r="67" spans="1:12" ht="12.75">
      <c r="A67" s="1">
        <f>+'Tr.Rec. AA-Cons'!A67</f>
        <v>40207</v>
      </c>
      <c r="B67" s="9">
        <f>+'Tr.Rec. AA-Cons'!D67</f>
        <v>126445.20946177644</v>
      </c>
      <c r="C67" s="9">
        <f>+'Tr.Rec. AA-Mod'!D67</f>
        <v>124606.39212355884</v>
      </c>
      <c r="D67" s="9">
        <f>+'Tr.Rec. AA-Mod'!E67</f>
        <v>107827.01053591009</v>
      </c>
      <c r="E67" s="9">
        <f>+'Tr.Rec. AA-Cons'!F67</f>
        <v>-2670.9560641767457</v>
      </c>
      <c r="F67" s="9">
        <f>+'Tr.Rec. AA-Mod'!F67</f>
        <v>-2508.0108516543114</v>
      </c>
      <c r="G67" s="9">
        <f>+'Tr.Rec. AA-Mod'!G67</f>
        <v>-2243.201397853947</v>
      </c>
      <c r="H67" s="16">
        <f>+'Tr.Rec. AA-Cons'!H67</f>
        <v>0.18618198925866358</v>
      </c>
      <c r="I67" s="16">
        <f>+'Tr.Rec. AA-Mod'!H67</f>
        <v>0.16779381587648756</v>
      </c>
      <c r="J67" s="15">
        <f t="shared" si="0"/>
        <v>4240.7853334145</v>
      </c>
      <c r="K67" s="15">
        <f t="shared" si="1"/>
        <v>4857.890841095093</v>
      </c>
      <c r="L67" s="15">
        <f t="shared" si="2"/>
        <v>5054.890656478698</v>
      </c>
    </row>
    <row r="68" spans="1:12" ht="12.75">
      <c r="A68" s="1">
        <f>+'Tr.Rec. AA-Cons'!A68</f>
        <v>40235</v>
      </c>
      <c r="B68" s="9">
        <f>+'Tr.Rec. AA-Cons'!D68</f>
        <v>127925.73996092414</v>
      </c>
      <c r="C68" s="9">
        <f>+'Tr.Rec. AA-Mod'!D68</f>
        <v>126142.76687407919</v>
      </c>
      <c r="D68" s="9">
        <f>+'Tr.Rec. AA-Mod'!E68</f>
        <v>108846.51262990713</v>
      </c>
      <c r="E68" s="9">
        <f>+'Tr.Rec. AA-Cons'!F68</f>
        <v>1480.5304991477024</v>
      </c>
      <c r="F68" s="9">
        <f>+'Tr.Rec. AA-Mod'!F68</f>
        <v>1536.37475052035</v>
      </c>
      <c r="G68" s="9">
        <f>+'Tr.Rec. AA-Mod'!G68</f>
        <v>1019.5020939970418</v>
      </c>
      <c r="H68" s="16">
        <f>+'Tr.Rec. AA-Cons'!H68</f>
        <v>0.19079227331017012</v>
      </c>
      <c r="I68" s="16">
        <f>+'Tr.Rec. AA-Mod'!H68</f>
        <v>0.1729625424417207</v>
      </c>
      <c r="J68" s="15">
        <f t="shared" si="0"/>
        <v>4282.431790383176</v>
      </c>
      <c r="K68" s="15">
        <f t="shared" si="1"/>
        <v>4954.445140733225</v>
      </c>
      <c r="L68" s="15">
        <f t="shared" si="2"/>
        <v>5101.545899469859</v>
      </c>
    </row>
    <row r="69" spans="1:12" ht="12.75">
      <c r="A69" s="1">
        <f>+'Tr.Rec. AA-Cons'!A69</f>
        <v>40268</v>
      </c>
      <c r="B69" s="9">
        <f>+'Tr.Rec. AA-Cons'!D69</f>
        <v>131997.7584740113</v>
      </c>
      <c r="C69" s="9">
        <f>+'Tr.Rec. AA-Mod'!D69</f>
        <v>131238.962705243</v>
      </c>
      <c r="D69" s="9">
        <f>+'Tr.Rec. AA-Mod'!E69</f>
        <v>113760.22402670111</v>
      </c>
      <c r="E69" s="9">
        <f>+'Tr.Rec. AA-Cons'!F69</f>
        <v>4072.018513087154</v>
      </c>
      <c r="F69" s="9">
        <f>+'Tr.Rec. AA-Mod'!F69</f>
        <v>5096.1958311638155</v>
      </c>
      <c r="G69" s="9">
        <f>+'Tr.Rec. AA-Mod'!G69</f>
        <v>4913.71139679398</v>
      </c>
      <c r="H69" s="16">
        <f>+'Tr.Rec. AA-Cons'!H69</f>
        <v>0.18237534447310177</v>
      </c>
      <c r="I69" s="16">
        <f>+'Tr.Rec. AA-Mod'!H69</f>
        <v>0.17478738678541883</v>
      </c>
      <c r="J69" s="15">
        <f t="shared" si="0"/>
        <v>3962.349250741749</v>
      </c>
      <c r="K69" s="15">
        <f t="shared" si="1"/>
        <v>4592.03534182529</v>
      </c>
      <c r="L69" s="15">
        <f t="shared" si="2"/>
        <v>4588.910341063359</v>
      </c>
    </row>
    <row r="70" spans="1:12" ht="12.75">
      <c r="A70" s="1">
        <f>+'Tr.Rec. AA-Cons'!A70</f>
        <v>40298</v>
      </c>
      <c r="B70" s="9">
        <f>+'Tr.Rec. AA-Cons'!D70</f>
        <v>130636.77309525467</v>
      </c>
      <c r="C70" s="9">
        <f>+'Tr.Rec. AA-Mod'!D70</f>
        <v>129724.70920833151</v>
      </c>
      <c r="D70" s="9">
        <f>+'Tr.Rec. AA-Mod'!E70</f>
        <v>113861.03502566901</v>
      </c>
      <c r="E70" s="9">
        <f>+'Tr.Rec. AA-Cons'!F70</f>
        <v>-1360.9853787566244</v>
      </c>
      <c r="F70" s="9">
        <f>+'Tr.Rec. AA-Mod'!F70</f>
        <v>-1514.2534969114931</v>
      </c>
      <c r="G70" s="9">
        <f>+'Tr.Rec. AA-Mod'!G70</f>
        <v>100.81099896790693</v>
      </c>
      <c r="H70" s="16">
        <f>+'Tr.Rec. AA-Cons'!H70</f>
        <v>0.16775738069585655</v>
      </c>
      <c r="I70" s="16">
        <f>+'Tr.Rec. AA-Mod'!H70</f>
        <v>0.1586367418266248</v>
      </c>
      <c r="J70" s="15">
        <f t="shared" si="0"/>
        <v>3458.9768323107814</v>
      </c>
      <c r="K70" s="15">
        <f t="shared" si="1"/>
        <v>3979.0307967482618</v>
      </c>
      <c r="L70" s="15">
        <f t="shared" si="2"/>
        <v>3528.9435545790216</v>
      </c>
    </row>
    <row r="71" spans="1:12" ht="12.75">
      <c r="A71" s="1">
        <f>+'Tr.Rec. AA-Cons'!A71</f>
        <v>40329</v>
      </c>
      <c r="B71" s="9">
        <f>+'Tr.Rec. AA-Cons'!D71</f>
        <v>129833.46224963419</v>
      </c>
      <c r="C71" s="9">
        <f>+'Tr.Rec. AA-Mod'!D71</f>
        <v>128469.30043449563</v>
      </c>
      <c r="D71" s="9">
        <f>+'Tr.Rec. AA-Mod'!E71</f>
        <v>111980.6501780392</v>
      </c>
      <c r="E71" s="9">
        <f>+'Tr.Rec. AA-Cons'!F71</f>
        <v>-803.3108456204791</v>
      </c>
      <c r="F71" s="9">
        <f>+'Tr.Rec. AA-Mod'!F71</f>
        <v>-1255.4087738358794</v>
      </c>
      <c r="G71" s="9">
        <f>+'Tr.Rec. AA-Mod'!G71</f>
        <v>-1880.3848476298153</v>
      </c>
      <c r="H71" s="16">
        <f>+'Tr.Rec. AA-Cons'!H71</f>
        <v>0.17852812071594992</v>
      </c>
      <c r="I71" s="16">
        <f>+'Tr.Rec. AA-Mod'!H71</f>
        <v>0.16488650256456427</v>
      </c>
      <c r="J71" s="15">
        <f t="shared" si="0"/>
        <v>3219.2312377484272</v>
      </c>
      <c r="K71" s="15">
        <f t="shared" si="1"/>
        <v>3710.0871048371637</v>
      </c>
      <c r="L71" s="15">
        <f t="shared" si="2"/>
        <v>3230.8133810365202</v>
      </c>
    </row>
    <row r="72" spans="1:12" ht="12.75">
      <c r="A72" s="1">
        <f>+'Tr.Rec. AA-Cons'!A72</f>
        <v>40359</v>
      </c>
      <c r="B72" s="9">
        <f>+'Tr.Rec. AA-Cons'!D72</f>
        <v>128991.50624422813</v>
      </c>
      <c r="C72" s="9">
        <f>+'Tr.Rec. AA-Mod'!D72</f>
        <v>127009.15732195314</v>
      </c>
      <c r="D72" s="9">
        <f>+'Tr.Rec. AA-Mod'!E72</f>
        <v>109801.11442829343</v>
      </c>
      <c r="E72" s="9">
        <f>+'Tr.Rec. AA-Cons'!F72</f>
        <v>-841.9560054060566</v>
      </c>
      <c r="F72" s="9">
        <f>+'Tr.Rec. AA-Mod'!F72</f>
        <v>-1460.143112542486</v>
      </c>
      <c r="G72" s="9">
        <f>+'Tr.Rec. AA-Mod'!G72</f>
        <v>-2179.5357497457735</v>
      </c>
      <c r="H72" s="16">
        <f>+'Tr.Rec. AA-Cons'!H72</f>
        <v>0.19190391815934693</v>
      </c>
      <c r="I72" s="16">
        <f>+'Tr.Rec. AA-Mod'!H72</f>
        <v>0.17208042893659714</v>
      </c>
      <c r="J72" s="15">
        <f t="shared" si="0"/>
        <v>2863.813731920031</v>
      </c>
      <c r="K72" s="15">
        <f t="shared" si="1"/>
        <v>3339.4174789060567</v>
      </c>
      <c r="L72" s="15">
        <f t="shared" si="2"/>
        <v>2982.7475581717895</v>
      </c>
    </row>
    <row r="73" spans="1:12" ht="12.75">
      <c r="A73" s="1">
        <f>+'Tr.Rec. AA-Cons'!A73</f>
        <v>40389</v>
      </c>
      <c r="B73" s="9">
        <f>+'Tr.Rec. AA-Cons'!D73</f>
        <v>129271.72107592913</v>
      </c>
      <c r="C73" s="9">
        <f>+'Tr.Rec. AA-Mod'!D73</f>
        <v>127405.26482717507</v>
      </c>
      <c r="D73" s="9">
        <f>+'Tr.Rec. AA-Mod'!E73</f>
        <v>112300.40871961383</v>
      </c>
      <c r="E73" s="9">
        <f>+'Tr.Rec. AA-Cons'!F73</f>
        <v>280.21483170099964</v>
      </c>
      <c r="F73" s="9">
        <f>+'Tr.Rec. AA-Mod'!F73</f>
        <v>396.10750522192393</v>
      </c>
      <c r="G73" s="9">
        <f>+'Tr.Rec. AA-Mod'!G73</f>
        <v>2499.2942913204024</v>
      </c>
      <c r="H73" s="16">
        <f>+'Tr.Rec. AA-Cons'!H73</f>
        <v>0.16971312356315305</v>
      </c>
      <c r="I73" s="16">
        <f>+'Tr.Rec. AA-Mod'!H73</f>
        <v>0.1510485610756125</v>
      </c>
      <c r="J73" s="15">
        <f t="shared" si="0"/>
        <v>2492.0913714931953</v>
      </c>
      <c r="K73" s="15">
        <f t="shared" si="1"/>
        <v>2966.68863001429</v>
      </c>
      <c r="L73" s="15">
        <f t="shared" si="2"/>
        <v>2929.4641424796105</v>
      </c>
    </row>
    <row r="74" spans="1:12" ht="12.75">
      <c r="A74" s="1">
        <f>+'Tr.Rec. AA-Cons'!A74</f>
        <v>40421</v>
      </c>
      <c r="B74" s="9">
        <f>+'Tr.Rec. AA-Cons'!D74</f>
        <v>128741.25116032819</v>
      </c>
      <c r="C74" s="9">
        <f>+'Tr.Rec. AA-Mod'!D74</f>
        <v>126435.7854076421</v>
      </c>
      <c r="D74" s="9">
        <f>+'Tr.Rec. AA-Mod'!E74</f>
        <v>110363.97937879102</v>
      </c>
      <c r="E74" s="9">
        <f>+'Tr.Rec. AA-Cons'!F74</f>
        <v>-530.4699156009447</v>
      </c>
      <c r="F74" s="9">
        <f>+'Tr.Rec. AA-Mod'!F74</f>
        <v>-969.4794195329596</v>
      </c>
      <c r="G74" s="9">
        <f>+'Tr.Rec. AA-Mod'!G74</f>
        <v>-1936.4293408228114</v>
      </c>
      <c r="H74" s="16">
        <f>+'Tr.Rec. AA-Cons'!H74</f>
        <v>0.18377271781537186</v>
      </c>
      <c r="I74" s="16">
        <f>+'Tr.Rec. AA-Mod'!H74</f>
        <v>0.160718060288511</v>
      </c>
      <c r="J74" s="15">
        <f t="shared" si="0"/>
        <v>1833.0602727852079</v>
      </c>
      <c r="K74" s="15">
        <f t="shared" si="1"/>
        <v>2247.7384011883514</v>
      </c>
      <c r="L74" s="15">
        <f t="shared" si="2"/>
        <v>2390.5013699696365</v>
      </c>
    </row>
    <row r="75" spans="1:12" ht="12.75">
      <c r="A75" s="1">
        <f>+'Tr.Rec. AA-Cons'!A75</f>
        <v>40451</v>
      </c>
      <c r="B75" s="9">
        <f>+'Tr.Rec. AA-Cons'!D75</f>
        <v>129005.25825556307</v>
      </c>
      <c r="C75" s="9">
        <f>+'Tr.Rec. AA-Mod'!D75</f>
        <v>127273.47074290957</v>
      </c>
      <c r="D75" s="9">
        <f>+'Tr.Rec. AA-Mod'!E75</f>
        <v>112438.46001297073</v>
      </c>
      <c r="E75" s="9">
        <f>+'Tr.Rec. AA-Cons'!F75</f>
        <v>264.00709523487603</v>
      </c>
      <c r="F75" s="9">
        <f>+'Tr.Rec. AA-Mod'!F75</f>
        <v>837.6853352674661</v>
      </c>
      <c r="G75" s="9">
        <f>+'Tr.Rec. AA-Mod'!G75</f>
        <v>2074.4806341797084</v>
      </c>
      <c r="H75" s="16">
        <f>+'Tr.Rec. AA-Cons'!H75</f>
        <v>0.1656679824259233</v>
      </c>
      <c r="I75" s="16">
        <f>+'Tr.Rec. AA-Mod'!H75</f>
        <v>0.14835010729938847</v>
      </c>
      <c r="J75" s="15">
        <f aca="true" t="shared" si="3" ref="J75:J96">STDEVP(B66:B77)</f>
        <v>1318.571361505418</v>
      </c>
      <c r="K75" s="15">
        <f aca="true" t="shared" si="4" ref="K75:K96">STDEVP(C66:C77)</f>
        <v>1651.5452178910723</v>
      </c>
      <c r="L75" s="15">
        <f aca="true" t="shared" si="5" ref="L75:L96">STDEVP(D66:D77)</f>
        <v>1841.763105790658</v>
      </c>
    </row>
    <row r="76" spans="1:12" ht="12.75">
      <c r="A76" s="1">
        <f>+'Tr.Rec. AA-Cons'!A76</f>
        <v>40480</v>
      </c>
      <c r="B76" s="9">
        <f>+'Tr.Rec. AA-Cons'!D76</f>
        <v>129571.46340699845</v>
      </c>
      <c r="C76" s="9">
        <f>+'Tr.Rec. AA-Mod'!D76</f>
        <v>127899.55341876701</v>
      </c>
      <c r="D76" s="9">
        <f>+'Tr.Rec. AA-Mod'!E76</f>
        <v>112773.18591389552</v>
      </c>
      <c r="E76" s="9">
        <f>+'Tr.Rec. AA-Cons'!F76</f>
        <v>566.2051514353807</v>
      </c>
      <c r="F76" s="9">
        <f>+'Tr.Rec. AA-Mod'!F76</f>
        <v>626.0826758574403</v>
      </c>
      <c r="G76" s="9">
        <f>+'Tr.Rec. AA-Mod'!G76</f>
        <v>334.7259009247937</v>
      </c>
      <c r="H76" s="16">
        <f>+'Tr.Rec. AA-Cons'!H76</f>
        <v>0.16798277493102942</v>
      </c>
      <c r="I76" s="16">
        <f>+'Tr.Rec. AA-Mod'!H76</f>
        <v>0.15126367504871507</v>
      </c>
      <c r="J76" s="15">
        <f t="shared" si="3"/>
        <v>1339.9987911093108</v>
      </c>
      <c r="K76" s="15">
        <f t="shared" si="4"/>
        <v>1719.0332837773642</v>
      </c>
      <c r="L76" s="15">
        <f t="shared" si="5"/>
        <v>2096.0341697405247</v>
      </c>
    </row>
    <row r="77" spans="1:12" ht="12.75">
      <c r="A77" s="1">
        <f>+'Tr.Rec. AA-Cons'!A77</f>
        <v>40512</v>
      </c>
      <c r="B77" s="9">
        <f>+'Tr.Rec. AA-Cons'!D77</f>
        <v>128225.3911617701</v>
      </c>
      <c r="C77" s="9">
        <f>+'Tr.Rec. AA-Mod'!D77</f>
        <v>128601.31940135098</v>
      </c>
      <c r="D77" s="9">
        <f>+'Tr.Rec. AA-Mod'!E77</f>
        <v>111978.23117306987</v>
      </c>
      <c r="E77" s="9">
        <f>+'Tr.Rec. AA-Cons'!F77</f>
        <v>-1346.0722452283517</v>
      </c>
      <c r="F77" s="9">
        <f>+'Tr.Rec. AA-Mod'!F77</f>
        <v>701.7659825839655</v>
      </c>
      <c r="G77" s="9">
        <f>+'Tr.Rec. AA-Mod'!G77</f>
        <v>-794.9547408256476</v>
      </c>
      <c r="H77" s="16">
        <f>+'Tr.Rec. AA-Cons'!H77</f>
        <v>0.16247159988700233</v>
      </c>
      <c r="I77" s="16">
        <f>+'Tr.Rec. AA-Mod'!H77</f>
        <v>0.16623088228281113</v>
      </c>
      <c r="J77" s="15">
        <f t="shared" si="3"/>
        <v>1079.6772994238572</v>
      </c>
      <c r="K77" s="15">
        <f t="shared" si="4"/>
        <v>1687.6591312674027</v>
      </c>
      <c r="L77" s="15">
        <f t="shared" si="5"/>
        <v>2138.7676508920467</v>
      </c>
    </row>
    <row r="78" spans="1:12" ht="12.75">
      <c r="A78" s="1">
        <f>+'Tr.Rec. AA-Cons'!A78</f>
        <v>40542</v>
      </c>
      <c r="B78" s="9">
        <f>+'Tr.Rec. AA-Cons'!D78</f>
        <v>128285.38432669295</v>
      </c>
      <c r="C78" s="9">
        <f>+'Tr.Rec. AA-Mod'!D78</f>
        <v>129535.13418963773</v>
      </c>
      <c r="D78" s="9">
        <f>+'Tr.Rec. AA-Mod'!E78</f>
        <v>115322.07953016635</v>
      </c>
      <c r="E78" s="9">
        <f>+'Tr.Rec. AA-Cons'!F78</f>
        <v>59.993164922852884</v>
      </c>
      <c r="F78" s="9">
        <f>+'Tr.Rec. AA-Mod'!F78</f>
        <v>933.8147882867488</v>
      </c>
      <c r="G78" s="9">
        <f>+'Tr.Rec. AA-Mod'!G78</f>
        <v>3343.8483570964745</v>
      </c>
      <c r="H78" s="16">
        <f>+'Tr.Rec. AA-Cons'!H78</f>
        <v>0.12963304796526587</v>
      </c>
      <c r="I78" s="16">
        <f>+'Tr.Rec. AA-Mod'!H78</f>
        <v>0.1421305465947138</v>
      </c>
      <c r="J78" s="15">
        <f t="shared" si="3"/>
        <v>1022.1421929638285</v>
      </c>
      <c r="K78" s="15">
        <f t="shared" si="4"/>
        <v>1922.241756179342</v>
      </c>
      <c r="L78" s="15">
        <f t="shared" si="5"/>
        <v>2384.550674265041</v>
      </c>
    </row>
    <row r="79" spans="1:12" ht="12.75">
      <c r="A79" s="1">
        <f>+'Tr.Rec. AA-Cons'!A79</f>
        <v>40574</v>
      </c>
      <c r="B79" s="9">
        <f>+'Tr.Rec. AA-Cons'!D79</f>
        <v>129291.86242062972</v>
      </c>
      <c r="C79" s="9">
        <f>+'Tr.Rec. AA-Mod'!D79</f>
        <v>131506.35837272796</v>
      </c>
      <c r="D79" s="9">
        <f>+'Tr.Rec. AA-Mod'!E79</f>
        <v>116699.25674255186</v>
      </c>
      <c r="E79" s="9">
        <f>+'Tr.Rec. AA-Cons'!F79</f>
        <v>1006.4780939367774</v>
      </c>
      <c r="F79" s="9">
        <f>+'Tr.Rec. AA-Mod'!F79</f>
        <v>1971.2241830902349</v>
      </c>
      <c r="G79" s="9">
        <f>+'Tr.Rec. AA-Mod'!G79</f>
        <v>1377.177212385519</v>
      </c>
      <c r="H79" s="16">
        <f>+'Tr.Rec. AA-Cons'!H79</f>
        <v>0.12592605678077873</v>
      </c>
      <c r="I79" s="16">
        <f>+'Tr.Rec. AA-Mod'!H79</f>
        <v>0.14807101630176112</v>
      </c>
      <c r="J79" s="15">
        <f t="shared" si="3"/>
        <v>727.874287494588</v>
      </c>
      <c r="K79" s="15">
        <f t="shared" si="4"/>
        <v>1880.162923792951</v>
      </c>
      <c r="L79" s="15">
        <f t="shared" si="5"/>
        <v>2501.381080918264</v>
      </c>
    </row>
    <row r="80" spans="1:12" ht="12.75">
      <c r="A80" s="1">
        <f>+'Tr.Rec. AA-Cons'!A80</f>
        <v>40602</v>
      </c>
      <c r="B80" s="9">
        <f>+'Tr.Rec. AA-Cons'!D80</f>
        <v>130285.57510644203</v>
      </c>
      <c r="C80" s="9">
        <f>+'Tr.Rec. AA-Mod'!D80</f>
        <v>132810.53517702638</v>
      </c>
      <c r="D80" s="9">
        <f>+'Tr.Rec. AA-Mod'!E80</f>
        <v>118368.89649251342</v>
      </c>
      <c r="E80" s="9">
        <f>+'Tr.Rec. AA-Cons'!F80</f>
        <v>993.7126858123083</v>
      </c>
      <c r="F80" s="9">
        <f>+'Tr.Rec. AA-Mod'!F80</f>
        <v>1304.1768042984186</v>
      </c>
      <c r="G80" s="9">
        <f>+'Tr.Rec. AA-Mod'!G80</f>
        <v>1669.639749961556</v>
      </c>
      <c r="H80" s="16">
        <f>+'Tr.Rec. AA-Cons'!H80</f>
        <v>0.119166786139286</v>
      </c>
      <c r="I80" s="16">
        <f>+'Tr.Rec. AA-Mod'!H80</f>
        <v>0.14441638684512959</v>
      </c>
      <c r="J80" s="15">
        <f t="shared" si="3"/>
        <v>595.7952657885348</v>
      </c>
      <c r="K80" s="15">
        <f t="shared" si="4"/>
        <v>1952.040579374408</v>
      </c>
      <c r="L80" s="15">
        <f t="shared" si="5"/>
        <v>2625.365810267985</v>
      </c>
    </row>
    <row r="81" spans="1:12" ht="12.75">
      <c r="A81" s="1">
        <f>+'Tr.Rec. AA-Cons'!A81</f>
        <v>40633</v>
      </c>
      <c r="B81" s="9">
        <f>+'Tr.Rec. AA-Cons'!D81</f>
        <v>128501.01692038786</v>
      </c>
      <c r="C81" s="9">
        <f>+'Tr.Rec. AA-Mod'!D81</f>
        <v>130765.98895889269</v>
      </c>
      <c r="D81" s="9">
        <f>+'Tr.Rec. AA-Mod'!E81</f>
        <v>116041.03713462912</v>
      </c>
      <c r="E81" s="9">
        <f>+'Tr.Rec. AA-Cons'!F81</f>
        <v>-1784.5581860541715</v>
      </c>
      <c r="F81" s="9">
        <f>+'Tr.Rec. AA-Mod'!F81</f>
        <v>-2044.5462181336916</v>
      </c>
      <c r="G81" s="9">
        <f>+'Tr.Rec. AA-Mod'!G81</f>
        <v>-2327.8593578842992</v>
      </c>
      <c r="H81" s="16">
        <f>+'Tr.Rec. AA-Cons'!H81</f>
        <v>0.12459979785758746</v>
      </c>
      <c r="I81" s="16">
        <f>+'Tr.Rec. AA-Mod'!H81</f>
        <v>0.14724951824263566</v>
      </c>
      <c r="J81" s="15">
        <f t="shared" si="3"/>
        <v>621.8589560629129</v>
      </c>
      <c r="K81" s="15">
        <f t="shared" si="4"/>
        <v>2121.4491532821185</v>
      </c>
      <c r="L81" s="15">
        <f t="shared" si="5"/>
        <v>2646.261367819287</v>
      </c>
    </row>
    <row r="82" spans="1:12" ht="12.75">
      <c r="A82" s="1">
        <f>+'Tr.Rec. AA-Cons'!A82</f>
        <v>40662</v>
      </c>
      <c r="B82" s="9">
        <f>+'Tr.Rec. AA-Cons'!D82</f>
        <v>128775.14371459471</v>
      </c>
      <c r="C82" s="9">
        <f>+'Tr.Rec. AA-Mod'!D82</f>
        <v>130960.04321834985</v>
      </c>
      <c r="D82" s="9">
        <f>+'Tr.Rec. AA-Mod'!E82</f>
        <v>116372.9446412634</v>
      </c>
      <c r="E82" s="9">
        <f>+'Tr.Rec. AA-Cons'!F82</f>
        <v>274.1267942068516</v>
      </c>
      <c r="F82" s="9">
        <f>+'Tr.Rec. AA-Mod'!F82</f>
        <v>194.0542594571598</v>
      </c>
      <c r="G82" s="9">
        <f>+'Tr.Rec. AA-Mod'!G82</f>
        <v>331.9075066342775</v>
      </c>
      <c r="H82" s="16">
        <f>+'Tr.Rec. AA-Cons'!H82</f>
        <v>0.1240219907333131</v>
      </c>
      <c r="I82" s="16">
        <f>+'Tr.Rec. AA-Mod'!H82</f>
        <v>0.14587098577086444</v>
      </c>
      <c r="J82" s="15">
        <f t="shared" si="3"/>
        <v>621.3404472642013</v>
      </c>
      <c r="K82" s="15">
        <f t="shared" si="4"/>
        <v>2034.6196199557912</v>
      </c>
      <c r="L82" s="15">
        <f t="shared" si="5"/>
        <v>2327.1806980844763</v>
      </c>
    </row>
    <row r="83" spans="1:12" ht="12.75">
      <c r="A83" s="1">
        <f>+'Tr.Rec. AA-Cons'!A83</f>
        <v>40694</v>
      </c>
      <c r="B83" s="9">
        <f>+'Tr.Rec. AA-Cons'!D83</f>
        <v>130052.59267188511</v>
      </c>
      <c r="C83" s="9">
        <f>+'Tr.Rec. AA-Mod'!D83</f>
        <v>132182.35018917</v>
      </c>
      <c r="D83" s="9">
        <f>+'Tr.Rec. AA-Mod'!E83</f>
        <v>116090.17110152697</v>
      </c>
      <c r="E83" s="9">
        <f>+'Tr.Rec. AA-Cons'!F83</f>
        <v>1277.4489572903985</v>
      </c>
      <c r="F83" s="9">
        <f>+'Tr.Rec. AA-Mod'!F83</f>
        <v>1222.3069708201656</v>
      </c>
      <c r="G83" s="9">
        <f>+'Tr.Rec. AA-Mod'!G83</f>
        <v>-282.7735397364304</v>
      </c>
      <c r="H83" s="16">
        <f>+'Tr.Rec. AA-Cons'!H83</f>
        <v>0.1396242157035814</v>
      </c>
      <c r="I83" s="16">
        <f>+'Tr.Rec. AA-Mod'!H83</f>
        <v>0.16092179087643044</v>
      </c>
      <c r="J83" s="15">
        <f t="shared" si="3"/>
        <v>1150.0338704088733</v>
      </c>
      <c r="K83" s="15">
        <f t="shared" si="4"/>
        <v>2024.0117728050868</v>
      </c>
      <c r="L83" s="15">
        <f t="shared" si="5"/>
        <v>2338.3660026927837</v>
      </c>
    </row>
    <row r="84" spans="1:12" ht="12.75">
      <c r="A84" s="1">
        <f>+'Tr.Rec. AA-Cons'!A84</f>
        <v>40724</v>
      </c>
      <c r="B84" s="9">
        <f>+'Tr.Rec. AA-Cons'!D84</f>
        <v>129131.05107608253</v>
      </c>
      <c r="C84" s="9">
        <f>+'Tr.Rec. AA-Mod'!D84</f>
        <v>130951.90162721861</v>
      </c>
      <c r="D84" s="9">
        <f>+'Tr.Rec. AA-Mod'!E84</f>
        <v>115248.9685128992</v>
      </c>
      <c r="E84" s="9">
        <f>+'Tr.Rec. AA-Cons'!F84</f>
        <v>-921.5415958025842</v>
      </c>
      <c r="F84" s="9">
        <f>+'Tr.Rec. AA-Mod'!F84</f>
        <v>-1230.4485619514016</v>
      </c>
      <c r="G84" s="9">
        <f>+'Tr.Rec. AA-Mod'!G84</f>
        <v>-841.2025886277697</v>
      </c>
      <c r="H84" s="16">
        <f>+'Tr.Rec. AA-Cons'!H84</f>
        <v>0.1388208256318333</v>
      </c>
      <c r="I84" s="16">
        <f>+'Tr.Rec. AA-Mod'!H84</f>
        <v>0.15702933114319406</v>
      </c>
      <c r="J84" s="15">
        <f t="shared" si="3"/>
        <v>1429.2964854348904</v>
      </c>
      <c r="K84" s="15">
        <f t="shared" si="4"/>
        <v>1974.912566700889</v>
      </c>
      <c r="L84" s="15">
        <f t="shared" si="5"/>
        <v>3143.7625767412783</v>
      </c>
    </row>
    <row r="85" spans="1:12" ht="12.75">
      <c r="A85" s="1">
        <f>+'Tr.Rec. AA-Cons'!A85</f>
        <v>40753</v>
      </c>
      <c r="B85" s="9">
        <f>+'Tr.Rec. AA-Cons'!D85</f>
        <v>125572.00912184376</v>
      </c>
      <c r="C85" s="9">
        <f>+'Tr.Rec. AA-Mod'!D85</f>
        <v>127520.80525740018</v>
      </c>
      <c r="D85" s="9">
        <f>+'Tr.Rec. AA-Mod'!E85</f>
        <v>112162.03527898973</v>
      </c>
      <c r="E85" s="9">
        <f>+'Tr.Rec. AA-Cons'!F85</f>
        <v>-3559.041954238768</v>
      </c>
      <c r="F85" s="9">
        <f>+'Tr.Rec. AA-Mod'!F85</f>
        <v>-3431.096369818435</v>
      </c>
      <c r="G85" s="9">
        <f>+'Tr.Rec. AA-Mod'!G85</f>
        <v>-3086.933233909469</v>
      </c>
      <c r="H85" s="16">
        <f>+'Tr.Rec. AA-Cons'!H85</f>
        <v>0.13409973842854028</v>
      </c>
      <c r="I85" s="16">
        <f>+'Tr.Rec. AA-Mod'!H85</f>
        <v>0.15358769978410436</v>
      </c>
      <c r="J85" s="15">
        <f t="shared" si="3"/>
        <v>1618.0631952470208</v>
      </c>
      <c r="K85" s="15">
        <f t="shared" si="4"/>
        <v>2028.0668064810905</v>
      </c>
      <c r="L85" s="15">
        <f t="shared" si="5"/>
        <v>4074.362918710052</v>
      </c>
    </row>
    <row r="86" spans="1:12" ht="12.75">
      <c r="A86" s="1">
        <f>+'Tr.Rec. AA-Cons'!A86</f>
        <v>40786</v>
      </c>
      <c r="B86" s="9">
        <f>+'Tr.Rec. AA-Cons'!D86</f>
        <v>125719.46442943379</v>
      </c>
      <c r="C86" s="9">
        <f>+'Tr.Rec. AA-Mod'!D86</f>
        <v>126816.63375062935</v>
      </c>
      <c r="D86" s="9">
        <f>+'Tr.Rec. AA-Mod'!E86</f>
        <v>106029.00156268889</v>
      </c>
      <c r="E86" s="9">
        <f>+'Tr.Rec. AA-Cons'!F86</f>
        <v>147.45530759003304</v>
      </c>
      <c r="F86" s="9">
        <f>+'Tr.Rec. AA-Mod'!F86</f>
        <v>-704.1715067708283</v>
      </c>
      <c r="G86" s="9">
        <f>+'Tr.Rec. AA-Mod'!G86</f>
        <v>-6133.033716300837</v>
      </c>
      <c r="H86" s="16">
        <f>+'Tr.Rec. AA-Cons'!H86</f>
        <v>0.19690462866744918</v>
      </c>
      <c r="I86" s="16">
        <f>+'Tr.Rec. AA-Mod'!H86</f>
        <v>0.20787632187940464</v>
      </c>
      <c r="J86" s="15">
        <f t="shared" si="3"/>
        <v>1704.0210647250942</v>
      </c>
      <c r="K86" s="15">
        <f t="shared" si="4"/>
        <v>2075.1646983051814</v>
      </c>
      <c r="L86" s="15">
        <f t="shared" si="5"/>
        <v>4217.713722654231</v>
      </c>
    </row>
    <row r="87" spans="1:12" ht="12.75">
      <c r="A87" s="1">
        <f>+'Tr.Rec. AA-Cons'!A87</f>
        <v>40816</v>
      </c>
      <c r="B87" s="9">
        <f>+'Tr.Rec. AA-Cons'!D87</f>
        <v>125700.14081055437</v>
      </c>
      <c r="C87" s="9">
        <f>+'Tr.Rec. AA-Mod'!D87</f>
        <v>126797.14149213707</v>
      </c>
      <c r="D87" s="9">
        <f>+'Tr.Rec. AA-Mod'!E87</f>
        <v>104723.99417754197</v>
      </c>
      <c r="E87" s="9">
        <f>+'Tr.Rec. AA-Cons'!F87</f>
        <v>-19.32361887942534</v>
      </c>
      <c r="F87" s="9">
        <f>+'Tr.Rec. AA-Mod'!F87</f>
        <v>-19.49225849227514</v>
      </c>
      <c r="G87" s="9">
        <f>+'Tr.Rec. AA-Mod'!G87</f>
        <v>-1305.0073851469206</v>
      </c>
      <c r="H87" s="16">
        <f>+'Tr.Rec. AA-Cons'!H87</f>
        <v>0.20976146633012394</v>
      </c>
      <c r="I87" s="16">
        <f>+'Tr.Rec. AA-Mod'!H87</f>
        <v>0.2207314731459511</v>
      </c>
      <c r="J87" s="15">
        <f t="shared" si="3"/>
        <v>2096.4799642235157</v>
      </c>
      <c r="K87" s="15">
        <f t="shared" si="4"/>
        <v>2377.834075375307</v>
      </c>
      <c r="L87" s="15">
        <f t="shared" si="5"/>
        <v>4457.764289727702</v>
      </c>
    </row>
    <row r="88" spans="1:12" ht="12.75">
      <c r="A88" s="1">
        <f>+'Tr.Rec. AA-Cons'!A88</f>
        <v>40847</v>
      </c>
      <c r="B88" s="9">
        <f>+'Tr.Rec. AA-Cons'!D88</f>
        <v>125734.26205931543</v>
      </c>
      <c r="C88" s="9">
        <f>+'Tr.Rec. AA-Mod'!D88</f>
        <v>127335.23763119955</v>
      </c>
      <c r="D88" s="9">
        <f>+'Tr.Rec. AA-Mod'!E88</f>
        <v>109528.53469996735</v>
      </c>
      <c r="E88" s="9">
        <f>+'Tr.Rec. AA-Cons'!F88</f>
        <v>34.121248761061</v>
      </c>
      <c r="F88" s="9">
        <f>+'Tr.Rec. AA-Mod'!F88</f>
        <v>538.0961390624725</v>
      </c>
      <c r="G88" s="9">
        <f>+'Tr.Rec. AA-Mod'!G88</f>
        <v>4804.540522425377</v>
      </c>
      <c r="H88" s="16">
        <f>+'Tr.Rec. AA-Cons'!H88</f>
        <v>0.16205727359348088</v>
      </c>
      <c r="I88" s="16">
        <f>+'Tr.Rec. AA-Mod'!H88</f>
        <v>0.17806702931232188</v>
      </c>
      <c r="J88" s="15">
        <f t="shared" si="3"/>
        <v>2084.9310579802714</v>
      </c>
      <c r="K88" s="15">
        <f t="shared" si="4"/>
        <v>2377.4583737931857</v>
      </c>
      <c r="L88" s="15">
        <f t="shared" si="5"/>
        <v>4429.460464385362</v>
      </c>
    </row>
    <row r="89" spans="1:12" ht="12.75">
      <c r="A89" s="1">
        <f>+'Tr.Rec. AA-Cons'!A89</f>
        <v>40877</v>
      </c>
      <c r="B89" s="9">
        <f>+'Tr.Rec. AA-Cons'!D89</f>
        <v>123483.72638731857</v>
      </c>
      <c r="C89" s="9">
        <f>+'Tr.Rec. AA-Mod'!D89</f>
        <v>125390.77597731986</v>
      </c>
      <c r="D89" s="9">
        <f>+'Tr.Rec. AA-Mod'!E89</f>
        <v>107933.56810023746</v>
      </c>
      <c r="E89" s="9">
        <f>+'Tr.Rec. AA-Cons'!F89</f>
        <v>-2250.535671996855</v>
      </c>
      <c r="F89" s="9">
        <f>+'Tr.Rec. AA-Mod'!F89</f>
        <v>-1944.4616538796836</v>
      </c>
      <c r="G89" s="9">
        <f>+'Tr.Rec. AA-Mod'!G89</f>
        <v>-1594.966599729887</v>
      </c>
      <c r="H89" s="16">
        <f>+'Tr.Rec. AA-Cons'!H89</f>
        <v>0.15550158287081106</v>
      </c>
      <c r="I89" s="16">
        <f>+'Tr.Rec. AA-Mod'!H89</f>
        <v>0.17457207877082404</v>
      </c>
      <c r="J89" s="15">
        <f t="shared" si="3"/>
        <v>2071.031234663266</v>
      </c>
      <c r="K89" s="15">
        <f t="shared" si="4"/>
        <v>2348.503196038219</v>
      </c>
      <c r="L89" s="15">
        <f t="shared" si="5"/>
        <v>4273.9116208247115</v>
      </c>
    </row>
    <row r="90" spans="1:12" ht="12.75">
      <c r="A90" s="1">
        <f>+'Tr.Rec. AA-Cons'!A90</f>
        <v>40907</v>
      </c>
      <c r="B90" s="9">
        <f>+'Tr.Rec. AA-Cons'!D90</f>
        <v>127330.90861978402</v>
      </c>
      <c r="C90" s="9">
        <f>+'Tr.Rec. AA-Mod'!D90</f>
        <v>129297.37306155347</v>
      </c>
      <c r="D90" s="9">
        <f>+'Tr.Rec. AA-Mod'!E90</f>
        <v>110699.00041491537</v>
      </c>
      <c r="E90" s="9">
        <f>+'Tr.Rec. AA-Cons'!F90</f>
        <v>3847.1822324654495</v>
      </c>
      <c r="F90" s="9">
        <f>+'Tr.Rec. AA-Mod'!F90</f>
        <v>3906.59708423361</v>
      </c>
      <c r="G90" s="9">
        <f>+'Tr.Rec. AA-Mod'!G90</f>
        <v>2765.432314677906</v>
      </c>
      <c r="H90" s="16">
        <f>+'Tr.Rec. AA-Cons'!H90</f>
        <v>0.16631908204868662</v>
      </c>
      <c r="I90" s="16">
        <f>+'Tr.Rec. AA-Mod'!H90</f>
        <v>0.18598372646638106</v>
      </c>
      <c r="J90" s="15">
        <f t="shared" si="3"/>
        <v>2135.512291412833</v>
      </c>
      <c r="K90" s="15">
        <f t="shared" si="4"/>
        <v>2377.4211769552767</v>
      </c>
      <c r="L90" s="15">
        <f t="shared" si="5"/>
        <v>4100.107636103224</v>
      </c>
    </row>
    <row r="91" spans="1:12" ht="12.75">
      <c r="A91" s="1">
        <f>+'Tr.Rec. AA-Cons'!A91</f>
        <v>40939</v>
      </c>
      <c r="B91" s="9">
        <f>+'Tr.Rec. AA-Cons'!D91</f>
        <v>129092.15061367486</v>
      </c>
      <c r="C91" s="9">
        <f>+'Tr.Rec. AA-Mod'!D91</f>
        <v>131085.81520497502</v>
      </c>
      <c r="D91" s="9">
        <f>+'Tr.Rec. AA-Mod'!E91</f>
        <v>113938.86797581779</v>
      </c>
      <c r="E91" s="9">
        <f>+'Tr.Rec. AA-Cons'!F91</f>
        <v>1761.2419938908424</v>
      </c>
      <c r="F91" s="9">
        <f>+'Tr.Rec. AA-Mod'!F91</f>
        <v>1788.4421434215474</v>
      </c>
      <c r="G91" s="9">
        <f>+'Tr.Rec. AA-Mod'!G91</f>
        <v>3239.8675609024212</v>
      </c>
      <c r="H91" s="16">
        <f>+'Tr.Rec. AA-Cons'!H91</f>
        <v>0.1515328263785709</v>
      </c>
      <c r="I91" s="16">
        <f>+'Tr.Rec. AA-Mod'!H91</f>
        <v>0.1714694722915724</v>
      </c>
      <c r="J91" s="15">
        <f t="shared" si="3"/>
        <v>2279.6305711630057</v>
      </c>
      <c r="K91" s="15">
        <f t="shared" si="4"/>
        <v>2966.210807197155</v>
      </c>
      <c r="L91" s="15">
        <f t="shared" si="5"/>
        <v>4201.006134037875</v>
      </c>
    </row>
    <row r="92" spans="1:12" ht="12.75">
      <c r="A92" s="1">
        <f>+'Tr.Rec. AA-Cons'!A92</f>
        <v>40968</v>
      </c>
      <c r="B92" s="9">
        <f>+'Tr.Rec. AA-Cons'!D92</f>
        <v>130814.03524457374</v>
      </c>
      <c r="C92" s="9">
        <f>+'Tr.Rec. AA-Mod'!D92</f>
        <v>133039.00479614682</v>
      </c>
      <c r="D92" s="9">
        <f>+'Tr.Rec. AA-Mod'!E92</f>
        <v>116739.9403336201</v>
      </c>
      <c r="E92" s="9">
        <f>+'Tr.Rec. AA-Cons'!F92</f>
        <v>1721.8846308988723</v>
      </c>
      <c r="F92" s="9">
        <f>+'Tr.Rec. AA-Mod'!F92</f>
        <v>1953.189591171802</v>
      </c>
      <c r="G92" s="9">
        <f>+'Tr.Rec. AA-Mod'!G92</f>
        <v>2801.072357802317</v>
      </c>
      <c r="H92" s="16">
        <f>+'Tr.Rec. AA-Cons'!H92</f>
        <v>0.14074094910953638</v>
      </c>
      <c r="I92" s="16">
        <f>+'Tr.Rec. AA-Mod'!H92</f>
        <v>0.16299064462526736</v>
      </c>
      <c r="J92" s="15">
        <f t="shared" si="3"/>
        <v>2272.7650030964896</v>
      </c>
      <c r="K92" s="15">
        <f t="shared" si="4"/>
        <v>3174.654050193313</v>
      </c>
      <c r="L92" s="15">
        <f t="shared" si="5"/>
        <v>4109.5752009864955</v>
      </c>
    </row>
    <row r="93" spans="1:12" ht="12.75">
      <c r="A93" s="1">
        <f>+'Tr.Rec. AA-Cons'!A93</f>
        <v>40998</v>
      </c>
      <c r="B93" s="9">
        <f>+'Tr.Rec. AA-Cons'!D93</f>
        <v>130489.33699988996</v>
      </c>
      <c r="C93" s="9">
        <f>+'Tr.Rec. AA-Mod'!D93</f>
        <v>135818.35270264518</v>
      </c>
      <c r="D93" s="9">
        <f>+'Tr.Rec. AA-Mod'!E93</f>
        <v>117174.22956385893</v>
      </c>
      <c r="E93" s="9">
        <f>+'Tr.Rec. AA-Cons'!F93</f>
        <v>-324.6982446837792</v>
      </c>
      <c r="F93" s="9">
        <f>+'Tr.Rec. AA-Mod'!F93</f>
        <v>2779.347906498355</v>
      </c>
      <c r="G93" s="9">
        <f>+'Tr.Rec. AA-Mod'!G93</f>
        <v>434.2892302388209</v>
      </c>
      <c r="H93" s="16">
        <f>+'Tr.Rec. AA-Cons'!H93</f>
        <v>0.13315107436031037</v>
      </c>
      <c r="I93" s="16">
        <f>+'Tr.Rec. AA-Mod'!H93</f>
        <v>0.1864412313878625</v>
      </c>
      <c r="J93" s="15">
        <f t="shared" si="3"/>
        <v>2160.460910636315</v>
      </c>
      <c r="K93" s="15">
        <f t="shared" si="4"/>
        <v>3234.549479862739</v>
      </c>
      <c r="L93" s="15">
        <f t="shared" si="5"/>
        <v>3934.831748759439</v>
      </c>
    </row>
    <row r="94" spans="1:12" ht="12.75">
      <c r="A94" s="1">
        <f>+'Tr.Rec. AA-Cons'!A94</f>
        <v>41029</v>
      </c>
      <c r="B94" s="9">
        <f>+'Tr.Rec. AA-Cons'!D94</f>
        <v>128593.8037497926</v>
      </c>
      <c r="C94" s="9">
        <f>+'Tr.Rec. AA-Mod'!D94</f>
        <v>133953.40985292185</v>
      </c>
      <c r="D94" s="9">
        <f>+'Tr.Rec. AA-Mod'!E94</f>
        <v>115094.83586784187</v>
      </c>
      <c r="E94" s="9">
        <f>+'Tr.Rec. AA-Cons'!F94</f>
        <v>-1895.53325009736</v>
      </c>
      <c r="F94" s="9">
        <f>+'Tr.Rec. AA-Mod'!F94</f>
        <v>-1864.9428497233312</v>
      </c>
      <c r="G94" s="9">
        <f>+'Tr.Rec. AA-Mod'!G94</f>
        <v>-2079.393696017054</v>
      </c>
      <c r="H94" s="16">
        <f>+'Tr.Rec. AA-Cons'!H94</f>
        <v>0.13498967881950708</v>
      </c>
      <c r="I94" s="16">
        <f>+'Tr.Rec. AA-Mod'!H94</f>
        <v>0.18858573985079974</v>
      </c>
      <c r="J94" s="15">
        <f t="shared" si="3"/>
        <v>2230.981428920367</v>
      </c>
      <c r="K94" s="15">
        <f t="shared" si="4"/>
        <v>3594.1674926399705</v>
      </c>
      <c r="L94" s="15">
        <f t="shared" si="5"/>
        <v>3964.3436163730203</v>
      </c>
    </row>
    <row r="95" spans="1:12" ht="12.75">
      <c r="A95" s="1">
        <f>+'Tr.Rec. AA-Cons'!A95</f>
        <v>41060</v>
      </c>
      <c r="B95" s="9">
        <f>+'Tr.Rec. AA-Cons'!D95</f>
        <v>128050.95164980738</v>
      </c>
      <c r="C95" s="9">
        <f>+'Tr.Rec. AA-Mod'!D95</f>
        <v>133076.35693420685</v>
      </c>
      <c r="D95" s="9">
        <f>+'Tr.Rec. AA-Mod'!E95</f>
        <v>112397.82089514362</v>
      </c>
      <c r="E95" s="9">
        <f>+'Tr.Rec. AA-Cons'!F95</f>
        <v>-542.852099985219</v>
      </c>
      <c r="F95" s="9">
        <f>+'Tr.Rec. AA-Mod'!F95</f>
        <v>-877.052918714995</v>
      </c>
      <c r="G95" s="9">
        <f>+'Tr.Rec. AA-Mod'!G95</f>
        <v>-2697.014972698249</v>
      </c>
      <c r="H95" s="16">
        <f>+'Tr.Rec. AA-Cons'!H95</f>
        <v>0.15653130754663747</v>
      </c>
      <c r="I95" s="16">
        <f>+'Tr.Rec. AA-Mod'!H95</f>
        <v>0.20678536039063222</v>
      </c>
      <c r="J95" s="15">
        <f t="shared" si="3"/>
        <v>2799.091352561195</v>
      </c>
      <c r="K95" s="15">
        <f t="shared" si="4"/>
        <v>4308.1781254142015</v>
      </c>
      <c r="L95" s="15">
        <f t="shared" si="5"/>
        <v>4310.19656687194</v>
      </c>
    </row>
    <row r="96" spans="1:12" ht="12.75">
      <c r="A96" s="1">
        <f>+'Tr.Rec. AA-Cons'!A96</f>
        <v>41089</v>
      </c>
      <c r="B96" s="9">
        <f>+'Tr.Rec. AA-Cons'!D96</f>
        <v>130029.96734984037</v>
      </c>
      <c r="C96" s="9">
        <f>+'Tr.Rec. AA-Mod'!D96</f>
        <v>135759.18998628148</v>
      </c>
      <c r="D96" s="9">
        <f>+'Tr.Rec. AA-Mod'!E96</f>
        <v>115635.33778231824</v>
      </c>
      <c r="E96" s="9">
        <f>+'Tr.Rec. AA-Cons'!F96</f>
        <v>1979.0157000329928</v>
      </c>
      <c r="F96" s="9">
        <f>+'Tr.Rec. AA-Mod'!F96</f>
        <v>2682.833052074624</v>
      </c>
      <c r="G96" s="9">
        <f>+'Tr.Rec. AA-Mod'!G96</f>
        <v>3237.5168871746137</v>
      </c>
      <c r="H96" s="16">
        <f>+'Tr.Rec. AA-Cons'!H96</f>
        <v>0.14394629567522133</v>
      </c>
      <c r="I96" s="16">
        <f>+'Tr.Rec. AA-Mod'!H96</f>
        <v>0.20123852203963222</v>
      </c>
      <c r="J96" s="15">
        <f t="shared" si="3"/>
        <v>3310.0929188922264</v>
      </c>
      <c r="K96" s="15">
        <f t="shared" si="4"/>
        <v>4810.742594914016</v>
      </c>
      <c r="L96" s="15">
        <f t="shared" si="5"/>
        <v>4314.523112594499</v>
      </c>
    </row>
    <row r="97" spans="1:12" ht="12.75">
      <c r="A97" s="1">
        <f>+'Tr.Rec. AA-Cons'!A97</f>
        <v>41121</v>
      </c>
      <c r="B97" s="9">
        <f>+'Tr.Rec. AA-Cons'!D97</f>
        <v>134216.88715246963</v>
      </c>
      <c r="C97" s="9">
        <f>+'Tr.Rec. AA-Mod'!D97</f>
        <v>139945.69423251253</v>
      </c>
      <c r="D97" s="9">
        <f>+'Tr.Rec. AA-Mod'!E97</f>
        <v>117939.56238298082</v>
      </c>
      <c r="E97" s="9">
        <f>+'Tr.Rec. AA-Cons'!F97</f>
        <v>4186.919802629258</v>
      </c>
      <c r="F97" s="9">
        <f>+'Tr.Rec. AA-Mod'!F97</f>
        <v>4186.504246231052</v>
      </c>
      <c r="G97" s="9">
        <f>+'Tr.Rec. AA-Mod'!G97</f>
        <v>2304.224600662579</v>
      </c>
      <c r="H97" s="16">
        <f>+'Tr.Rec. AA-Cons'!H97</f>
        <v>0.162773247694888</v>
      </c>
      <c r="I97" s="16">
        <f>+'Tr.Rec. AA-Mod'!H97</f>
        <v>0.22006131849531707</v>
      </c>
      <c r="J97" s="15">
        <f aca="true" t="shared" si="6" ref="J97:L98">STDEVP(B88:B99)</f>
        <v>3697.320714231898</v>
      </c>
      <c r="K97" s="15">
        <f t="shared" si="6"/>
        <v>5063.219149730203</v>
      </c>
      <c r="L97" s="15">
        <f t="shared" si="6"/>
        <v>3863.725207975359</v>
      </c>
    </row>
    <row r="98" spans="1:12" ht="12.75">
      <c r="A98" s="1">
        <f>+'Tr.Rec. AA-Cons'!A98</f>
        <v>41152</v>
      </c>
      <c r="B98" s="9">
        <f>+'Tr.Rec. AA-Cons'!D98</f>
        <v>135475.87103001817</v>
      </c>
      <c r="C98" s="9">
        <f>+'Tr.Rec. AA-Mod'!D98</f>
        <v>141249.02910876935</v>
      </c>
      <c r="D98" s="9">
        <f>+'Tr.Rec. AA-Mod'!E98</f>
        <v>119789.35142163724</v>
      </c>
      <c r="E98" s="9">
        <f>+'Tr.Rec. AA-Cons'!F98</f>
        <v>1258.9838775485405</v>
      </c>
      <c r="F98" s="9">
        <f>+'Tr.Rec. AA-Mod'!F98</f>
        <v>1303.3348762568203</v>
      </c>
      <c r="G98" s="9">
        <f>+'Tr.Rec. AA-Mod'!G98</f>
        <v>1849.789038656425</v>
      </c>
      <c r="H98" s="16">
        <f>+'Tr.Rec. AA-Cons'!H98</f>
        <v>0.15686519608380922</v>
      </c>
      <c r="I98" s="16">
        <f>+'Tr.Rec. AA-Mod'!H98</f>
        <v>0.21459677687132106</v>
      </c>
      <c r="J98" s="15">
        <f t="shared" si="6"/>
        <v>3739.182162918028</v>
      </c>
      <c r="K98" s="15">
        <f t="shared" si="6"/>
        <v>4993.417933861496</v>
      </c>
      <c r="L98" s="15">
        <f t="shared" si="6"/>
        <v>3811.652894455649</v>
      </c>
    </row>
    <row r="99" spans="1:12" ht="12.75">
      <c r="A99" s="1">
        <f>+'Tr.Rec. AA-Cons'!A99</f>
        <v>41180</v>
      </c>
      <c r="B99" s="9">
        <f>+'Tr.Rec. AA-Cons'!D99</f>
        <v>136402.80304476642</v>
      </c>
      <c r="C99" s="9">
        <f>+'Tr.Rec. AA-Mod'!D99</f>
        <v>141900.09480204922</v>
      </c>
      <c r="D99" s="9">
        <f>+'Tr.Rec. AA-Mod'!E99</f>
        <v>120794.90257847228</v>
      </c>
      <c r="E99" s="9">
        <f>+'Tr.Rec. AA-Cons'!F99</f>
        <v>926.9320147482504</v>
      </c>
      <c r="F99" s="9">
        <f>+'Tr.Rec. AA-Mod'!F99</f>
        <v>651.0656932798738</v>
      </c>
      <c r="G99" s="9">
        <f>+'Tr.Rec. AA-Mod'!G99</f>
        <v>1005.5511568350339</v>
      </c>
      <c r="H99" s="16">
        <f>+'Tr.Rec. AA-Cons'!H99</f>
        <v>0.15607900466294145</v>
      </c>
      <c r="I99" s="16">
        <f>+'Tr.Rec. AA-Mod'!H99</f>
        <v>0.2110519222357694</v>
      </c>
      <c r="J99" s="15">
        <f aca="true" t="shared" si="7" ref="J99:L100">STDEVP(B90:B101)</f>
        <v>3391.71557950777</v>
      </c>
      <c r="K99" s="15">
        <f t="shared" si="7"/>
        <v>4457.077500403252</v>
      </c>
      <c r="L99" s="15">
        <f t="shared" si="7"/>
        <v>3381.2111219322564</v>
      </c>
    </row>
    <row r="100" spans="1:12" ht="12.75">
      <c r="A100" s="1">
        <f>+'Tr.Rec. AA-Cons'!A100</f>
        <v>41213</v>
      </c>
      <c r="B100" s="9">
        <f>+'Tr.Rec. AA-Cons'!D100</f>
        <v>135410.60907222555</v>
      </c>
      <c r="C100" s="9">
        <f>+'Tr.Rec. AA-Mod'!D100</f>
        <v>141185.86319905927</v>
      </c>
      <c r="D100" s="9">
        <f>+'Tr.Rec. AA-Mod'!E100</f>
        <v>120567.95746846976</v>
      </c>
      <c r="E100" s="9">
        <f>+'Tr.Rec. AA-Cons'!F100</f>
        <v>-992.1939725408738</v>
      </c>
      <c r="F100" s="9">
        <f>+'Tr.Rec. AA-Mod'!F100</f>
        <v>-714.2316029899521</v>
      </c>
      <c r="G100" s="9">
        <f>+'Tr.Rec. AA-Mod'!G100</f>
        <v>-226.94511000251805</v>
      </c>
      <c r="H100" s="16">
        <f>+'Tr.Rec. AA-Cons'!H100</f>
        <v>0.14842651603755797</v>
      </c>
      <c r="I100" s="16">
        <f>+'Tr.Rec. AA-Mod'!H100</f>
        <v>0.20617905730589503</v>
      </c>
      <c r="J100" s="15">
        <f t="shared" si="7"/>
        <v>3408.559003754789</v>
      </c>
      <c r="K100" s="15">
        <f t="shared" si="7"/>
        <v>4186.657601615871</v>
      </c>
      <c r="L100" s="15">
        <f t="shared" si="7"/>
        <v>3124.614849482641</v>
      </c>
    </row>
    <row r="101" spans="1:12" ht="12.75">
      <c r="A101" s="1">
        <f>+'Tr.Rec. AA-Cons'!A101</f>
        <v>41243</v>
      </c>
      <c r="B101" s="9">
        <f>+'Tr.Rec. AA-Cons'!D101</f>
        <v>137010.6272126358</v>
      </c>
      <c r="C101" s="9">
        <f>+'Tr.Rec. AA-Mod'!D101</f>
        <v>142869.3309472799</v>
      </c>
      <c r="D101" s="9">
        <f>+'Tr.Rec. AA-Mod'!E101</f>
        <v>122066.12423453241</v>
      </c>
      <c r="E101" s="9">
        <f>+'Tr.Rec. AA-Cons'!F101</f>
        <v>1600.0181404102477</v>
      </c>
      <c r="F101" s="9">
        <f>+'Tr.Rec. AA-Mod'!F101</f>
        <v>1683.4677482206316</v>
      </c>
      <c r="G101" s="9">
        <f>+'Tr.Rec. AA-Mod'!G101</f>
        <v>1498.1667660626554</v>
      </c>
      <c r="H101" s="16">
        <f>+'Tr.Rec. AA-Cons'!H101</f>
        <v>0.1494450297810339</v>
      </c>
      <c r="I101" s="16">
        <f>+'Tr.Rec. AA-Mod'!H101</f>
        <v>0.2080320671274749</v>
      </c>
      <c r="J101" s="15">
        <f aca="true" t="shared" si="8" ref="J101:L102">STDEVP(B92:B103)</f>
        <v>3605.916654022067</v>
      </c>
      <c r="K101" s="15">
        <f t="shared" si="8"/>
        <v>4071.162699960133</v>
      </c>
      <c r="L101" s="15">
        <f t="shared" si="8"/>
        <v>3364.4349241448585</v>
      </c>
    </row>
    <row r="102" spans="1:12" ht="12.75">
      <c r="A102" s="1">
        <f>+'Tr.Rec. AA-Cons'!A102</f>
        <v>41271</v>
      </c>
      <c r="B102" s="9">
        <f>+'Tr.Rec. AA-Cons'!D102</f>
        <v>137469.1791966263</v>
      </c>
      <c r="C102" s="9">
        <f>+'Tr.Rec. AA-Mod'!D102</f>
        <v>142992.3095271349</v>
      </c>
      <c r="D102" s="9">
        <f>+'Tr.Rec. AA-Mod'!E102</f>
        <v>122361.52060481797</v>
      </c>
      <c r="E102" s="9">
        <f>+'Tr.Rec. AA-Cons'!F102</f>
        <v>458.5519839905028</v>
      </c>
      <c r="F102" s="9">
        <f>+'Tr.Rec. AA-Mod'!F102</f>
        <v>122.97857985500013</v>
      </c>
      <c r="G102" s="9">
        <f>+'Tr.Rec. AA-Mod'!G102</f>
        <v>295.39637028555444</v>
      </c>
      <c r="H102" s="16">
        <f>+'Tr.Rec. AA-Cons'!H102</f>
        <v>0.15107658591808315</v>
      </c>
      <c r="I102" s="16">
        <f>+'Tr.Rec. AA-Mod'!H102</f>
        <v>0.20630788922316934</v>
      </c>
      <c r="J102" s="15">
        <f t="shared" si="8"/>
        <v>3851.861613354059</v>
      </c>
      <c r="K102" s="15">
        <f t="shared" si="8"/>
        <v>4080.676698109466</v>
      </c>
      <c r="L102" s="15">
        <f t="shared" si="8"/>
        <v>3770.619037783125</v>
      </c>
    </row>
    <row r="103" spans="1:12" ht="12.75">
      <c r="A103" s="1">
        <f>+'Tr.Rec. AA-Cons'!A103</f>
        <v>41305</v>
      </c>
      <c r="B103" s="9">
        <f>+'Tr.Rec. AA-Cons'!D103</f>
        <v>138926.00695541158</v>
      </c>
      <c r="C103" s="9">
        <f>+'Tr.Rec. AA-Mod'!D103</f>
        <v>144684.93340181906</v>
      </c>
      <c r="D103" s="9">
        <f>+'Tr.Rec. AA-Mod'!E103</f>
        <v>124462.68611742512</v>
      </c>
      <c r="E103" s="9">
        <f>+'Tr.Rec. AA-Cons'!F103</f>
        <v>1456.827758785279</v>
      </c>
      <c r="F103" s="9">
        <f>+'Tr.Rec. AA-Mod'!F103</f>
        <v>1692.6238746841555</v>
      </c>
      <c r="G103" s="9">
        <f>+'Tr.Rec. AA-Mod'!G103</f>
        <v>2101.1655126071564</v>
      </c>
      <c r="H103" s="16">
        <f>+'Tr.Rec. AA-Cons'!H103</f>
        <v>0.1446332083798645</v>
      </c>
      <c r="I103" s="16">
        <f>+'Tr.Rec. AA-Mod'!H103</f>
        <v>0.20222247284393924</v>
      </c>
      <c r="J103" s="15">
        <f aca="true" t="shared" si="9" ref="J103:L104">STDEVP(B94:B105)</f>
        <v>4089.160554402494</v>
      </c>
      <c r="K103" s="15">
        <f t="shared" si="9"/>
        <v>4409.824757488808</v>
      </c>
      <c r="L103" s="15">
        <f t="shared" si="9"/>
        <v>4281.3431875763235</v>
      </c>
    </row>
    <row r="104" spans="1:12" ht="12.75">
      <c r="A104" s="1">
        <f>+'Tr.Rec. AA-Cons'!A104</f>
        <v>41333</v>
      </c>
      <c r="B104" s="9">
        <f>+'Tr.Rec. AA-Cons'!D104</f>
        <v>139576.43073118076</v>
      </c>
      <c r="C104" s="9">
        <f>+'Tr.Rec. AA-Mod'!D104</f>
        <v>145846.55218617947</v>
      </c>
      <c r="D104" s="9">
        <f>+'Tr.Rec. AA-Mod'!E104</f>
        <v>125473.85169204247</v>
      </c>
      <c r="E104" s="9">
        <f>+'Tr.Rec. AA-Cons'!F104</f>
        <v>650.4237757691881</v>
      </c>
      <c r="F104" s="9">
        <f>+'Tr.Rec. AA-Mod'!F104</f>
        <v>1161.618784360413</v>
      </c>
      <c r="G104" s="9">
        <f>+'Tr.Rec. AA-Mod'!G104</f>
        <v>1011.1655746173492</v>
      </c>
      <c r="H104" s="16">
        <f>+'Tr.Rec. AA-Cons'!H104</f>
        <v>0.14102579039138274</v>
      </c>
      <c r="I104" s="16">
        <f>+'Tr.Rec. AA-Mod'!H104</f>
        <v>0.20372700494136997</v>
      </c>
      <c r="J104" s="15">
        <f t="shared" si="9"/>
        <v>4126.817089466645</v>
      </c>
      <c r="K104" s="15">
        <f t="shared" si="9"/>
        <v>4501.554493357477</v>
      </c>
      <c r="L104" s="15">
        <f t="shared" si="9"/>
        <v>4557.238712531572</v>
      </c>
    </row>
    <row r="105" spans="1:12" ht="12.75">
      <c r="A105" s="1">
        <f>+'Tr.Rec. AA-Cons'!A105</f>
        <v>41361</v>
      </c>
      <c r="B105" s="9">
        <f>+'Tr.Rec. AA-Cons'!D105</f>
        <v>141131.125981231</v>
      </c>
      <c r="C105" s="9">
        <f>+'Tr.Rec. AA-Mod'!D105</f>
        <v>147851.52570757733</v>
      </c>
      <c r="D105" s="9">
        <f>+'Tr.Rec. AA-Mod'!E105</f>
        <v>127445.76964409134</v>
      </c>
      <c r="E105" s="9">
        <f>+'Tr.Rec. AA-Cons'!F105</f>
        <v>1554.695250050223</v>
      </c>
      <c r="F105" s="9">
        <f>+'Tr.Rec. AA-Mod'!F105</f>
        <v>2004.9735213978565</v>
      </c>
      <c r="G105" s="9">
        <f>+'Tr.Rec. AA-Mod'!G105</f>
        <v>1971.9179520488688</v>
      </c>
      <c r="H105" s="16">
        <f>+'Tr.Rec. AA-Cons'!H105</f>
        <v>0.13685356337139654</v>
      </c>
      <c r="I105" s="16">
        <f>+'Tr.Rec. AA-Mod'!H105</f>
        <v>0.20405756063486002</v>
      </c>
      <c r="J105" s="15">
        <f aca="true" t="shared" si="10" ref="J105:L106">STDEVP(B96:B107)</f>
        <v>4040.03410485052</v>
      </c>
      <c r="K105" s="15">
        <f t="shared" si="10"/>
        <v>4507.4660015039835</v>
      </c>
      <c r="L105" s="15">
        <f t="shared" si="10"/>
        <v>4584.638970219393</v>
      </c>
    </row>
    <row r="106" spans="1:12" ht="12.75">
      <c r="A106" s="1">
        <f>+'Tr.Rec. AA-Cons'!A106</f>
        <v>41394</v>
      </c>
      <c r="B106" s="9">
        <f>+'Tr.Rec. AA-Cons'!D106</f>
        <v>143264.17375827767</v>
      </c>
      <c r="C106" s="9">
        <f>+'Tr.Rec. AA-Mod'!D106</f>
        <v>149875.21187339933</v>
      </c>
      <c r="D106" s="9">
        <f>+'Tr.Rec. AA-Mod'!E106</f>
        <v>128850.38866324104</v>
      </c>
      <c r="E106" s="9">
        <f>+'Tr.Rec. AA-Cons'!F106</f>
        <v>2133.0477770466823</v>
      </c>
      <c r="F106" s="9">
        <f>+'Tr.Rec. AA-Mod'!F106</f>
        <v>2023.6861658220005</v>
      </c>
      <c r="G106" s="9">
        <f>+'Tr.Rec. AA-Mod'!G106</f>
        <v>1404.6190191497008</v>
      </c>
      <c r="H106" s="16">
        <f>+'Tr.Rec. AA-Cons'!H106</f>
        <v>0.14413785095036635</v>
      </c>
      <c r="I106" s="16">
        <f>+'Tr.Rec. AA-Mod'!H106</f>
        <v>0.21024823210158283</v>
      </c>
      <c r="J106" s="15">
        <f t="shared" si="10"/>
        <v>3509.867738115271</v>
      </c>
      <c r="K106" s="15">
        <f t="shared" si="10"/>
        <v>4071.5892465361862</v>
      </c>
      <c r="L106" s="15">
        <f t="shared" si="10"/>
        <v>4200.271571393001</v>
      </c>
    </row>
    <row r="107" spans="1:12" ht="12.75">
      <c r="A107" s="1">
        <f>+'Tr.Rec. AA-Cons'!A107</f>
        <v>41425</v>
      </c>
      <c r="B107" s="9">
        <f>+'Tr.Rec. AA-Cons'!D107</f>
        <v>145773.47005506686</v>
      </c>
      <c r="C107" s="9">
        <f>+'Tr.Rec. AA-Mod'!D107</f>
        <v>153169.20195359562</v>
      </c>
      <c r="D107" s="9">
        <f>+'Tr.Rec. AA-Mod'!E107</f>
        <v>132382.16498388708</v>
      </c>
      <c r="E107" s="9">
        <f>+'Tr.Rec. AA-Cons'!F107</f>
        <v>2509.2962967891945</v>
      </c>
      <c r="F107" s="9">
        <f>+'Tr.Rec. AA-Mod'!F107</f>
        <v>3293.990080196294</v>
      </c>
      <c r="G107" s="9">
        <f>+'Tr.Rec. AA-Mod'!G107</f>
        <v>3531.7763206460368</v>
      </c>
      <c r="H107" s="16">
        <f>+'Tr.Rec. AA-Cons'!H107</f>
        <v>0.13391305071179782</v>
      </c>
      <c r="I107" s="16">
        <f>+'Tr.Rec. AA-Mod'!H107</f>
        <v>0.2078703696970854</v>
      </c>
      <c r="J107" s="15">
        <f aca="true" t="shared" si="11" ref="J107:L108">STDEVP(B98:B109)</f>
        <v>3489.479381812194</v>
      </c>
      <c r="K107" s="15">
        <f t="shared" si="11"/>
        <v>4125.205662220849</v>
      </c>
      <c r="L107" s="15">
        <f t="shared" si="11"/>
        <v>4184.167701360838</v>
      </c>
    </row>
    <row r="108" spans="1:12" ht="12.75">
      <c r="A108" s="1">
        <f>+'Tr.Rec. AA-Cons'!A108</f>
        <v>41455</v>
      </c>
      <c r="B108" s="9">
        <f>+'Tr.Rec. AA-Cons'!D108</f>
        <v>143202.54081548203</v>
      </c>
      <c r="C108" s="9">
        <f>+'Tr.Rec. AA-Mod'!D108</f>
        <v>150235.60849347274</v>
      </c>
      <c r="D108" s="9">
        <f>+'Tr.Rec. AA-Mod'!E108</f>
        <v>128621.59635246043</v>
      </c>
      <c r="E108" s="9">
        <f>+'Tr.Rec. AA-Cons'!F108</f>
        <v>-2570.9292395848315</v>
      </c>
      <c r="F108" s="9">
        <f>+'Tr.Rec. AA-Mod'!F108</f>
        <v>-2933.59346012288</v>
      </c>
      <c r="G108" s="9">
        <f>+'Tr.Rec. AA-Mod'!G108</f>
        <v>-3760.5686314266495</v>
      </c>
      <c r="H108" s="16">
        <f>+'Tr.Rec. AA-Cons'!H108</f>
        <v>0.14580944463021606</v>
      </c>
      <c r="I108" s="16">
        <f>+'Tr.Rec. AA-Mod'!H108</f>
        <v>0.2161401214101233</v>
      </c>
      <c r="J108" s="15">
        <f t="shared" si="11"/>
        <v>3373.449344921988</v>
      </c>
      <c r="K108" s="15">
        <f t="shared" si="11"/>
        <v>4015.901548514752</v>
      </c>
      <c r="L108" s="15">
        <f t="shared" si="11"/>
        <v>3962.2168878415782</v>
      </c>
    </row>
    <row r="109" spans="1:12" ht="12.75">
      <c r="A109" s="1">
        <f>+'Tr.Rec. AA-Cons'!A109</f>
        <v>41486</v>
      </c>
      <c r="B109" s="9">
        <f>+'Tr.Rec. AA-Cons'!D109</f>
        <v>144444.6105998869</v>
      </c>
      <c r="C109" s="9">
        <f>+'Tr.Rec. AA-Mod'!D109</f>
        <v>151787.36302023058</v>
      </c>
      <c r="D109" s="9">
        <f>+'Tr.Rec. AA-Mod'!E109</f>
        <v>131533.37699432948</v>
      </c>
      <c r="E109" s="9">
        <f>+'Tr.Rec. AA-Cons'!F109</f>
        <v>1242.0697844048555</v>
      </c>
      <c r="F109" s="9">
        <f>+'Tr.Rec. AA-Mod'!F109</f>
        <v>1551.754526757839</v>
      </c>
      <c r="G109" s="9">
        <f>+'Tr.Rec. AA-Mod'!G109</f>
        <v>2911.780641869045</v>
      </c>
      <c r="H109" s="16">
        <f>+'Tr.Rec. AA-Cons'!H109</f>
        <v>0.12911233605557415</v>
      </c>
      <c r="I109" s="16">
        <f>+'Tr.Rec. AA-Mod'!H109</f>
        <v>0.20253986025901094</v>
      </c>
      <c r="J109" s="15">
        <f aca="true" t="shared" si="12" ref="J109:L110">STDEVP(B100:B111)</f>
        <v>3455.377895667233</v>
      </c>
      <c r="K109" s="15">
        <f t="shared" si="12"/>
        <v>4078.034095975462</v>
      </c>
      <c r="L109" s="15">
        <f t="shared" si="12"/>
        <v>3939.3529168826417</v>
      </c>
    </row>
    <row r="110" spans="1:12" ht="12.75">
      <c r="A110" s="1">
        <f>+'Tr.Rec. AA-Cons'!A110</f>
        <v>41516</v>
      </c>
      <c r="B110" s="9">
        <f>+'Tr.Rec. AA-Cons'!D110</f>
        <v>143737.1223936613</v>
      </c>
      <c r="C110" s="9">
        <f>+'Tr.Rec. AA-Mod'!D110</f>
        <v>150678.91120189038</v>
      </c>
      <c r="D110" s="9">
        <f>+'Tr.Rec. AA-Mod'!E110</f>
        <v>129515.21253865484</v>
      </c>
      <c r="E110" s="9">
        <f>+'Tr.Rec. AA-Cons'!F110</f>
        <v>-707.4882062255929</v>
      </c>
      <c r="F110" s="9">
        <f>+'Tr.Rec. AA-Mod'!F110</f>
        <v>-1108.451818340196</v>
      </c>
      <c r="G110" s="9">
        <f>+'Tr.Rec. AA-Mod'!G110</f>
        <v>-2018.1644556746323</v>
      </c>
      <c r="H110" s="16">
        <f>+'Tr.Rec. AA-Cons'!H110</f>
        <v>0.14221909855006465</v>
      </c>
      <c r="I110" s="16">
        <f>+'Tr.Rec. AA-Mod'!H110</f>
        <v>0.21163698663235553</v>
      </c>
      <c r="J110" s="15">
        <f t="shared" si="12"/>
        <v>3712.4106538382816</v>
      </c>
      <c r="K110" s="15">
        <f t="shared" si="12"/>
        <v>4427.857744249402</v>
      </c>
      <c r="L110" s="15">
        <f t="shared" si="12"/>
        <v>4266.606896257272</v>
      </c>
    </row>
    <row r="111" spans="1:12" ht="12.75">
      <c r="A111" s="1">
        <f>+'Tr.Rec. AA-Cons'!A111</f>
        <v>41547</v>
      </c>
      <c r="B111" s="9">
        <f>+'Tr.Rec. AA-Cons'!D111</f>
        <v>146156.44572942756</v>
      </c>
      <c r="C111" s="9">
        <f>+'Tr.Rec. AA-Mod'!D111</f>
        <v>153430.29366677857</v>
      </c>
      <c r="D111" s="9">
        <f>+'Tr.Rec. AA-Mod'!E111</f>
        <v>132323.71181806852</v>
      </c>
      <c r="E111" s="9">
        <f>+'Tr.Rec. AA-Cons'!F111</f>
        <v>2419.3233357662684</v>
      </c>
      <c r="F111" s="9">
        <f>+'Tr.Rec. AA-Mod'!F111</f>
        <v>2751.3824648881855</v>
      </c>
      <c r="G111" s="9">
        <f>+'Tr.Rec. AA-Mod'!G111</f>
        <v>2808.499279413678</v>
      </c>
      <c r="H111" s="16">
        <f>+'Tr.Rec. AA-Cons'!H111</f>
        <v>0.1383273391135904</v>
      </c>
      <c r="I111" s="16">
        <f>+'Tr.Rec. AA-Mod'!H111</f>
        <v>0.21106581848710038</v>
      </c>
      <c r="J111" s="15">
        <f aca="true" t="shared" si="13" ref="J111:L112">STDEVP(B102:B113)</f>
        <v>4059.736681178523</v>
      </c>
      <c r="K111" s="15">
        <f t="shared" si="13"/>
        <v>4841.951111225299</v>
      </c>
      <c r="L111" s="15">
        <f t="shared" si="13"/>
        <v>4658.8860422087055</v>
      </c>
    </row>
    <row r="112" spans="1:12" ht="12.75">
      <c r="A112" s="1">
        <f>+'Tr.Rec. AA-Cons'!A112</f>
        <v>41578</v>
      </c>
      <c r="B112" s="9">
        <f>+'Tr.Rec. AA-Cons'!D112</f>
        <v>150004.17830428755</v>
      </c>
      <c r="C112" s="9">
        <f>+'Tr.Rec. AA-Mod'!D112</f>
        <v>158102.45649620626</v>
      </c>
      <c r="D112" s="9">
        <f>+'Tr.Rec. AA-Mod'!E112</f>
        <v>137028.85895954393</v>
      </c>
      <c r="E112" s="9">
        <f>+'Tr.Rec. AA-Cons'!F112</f>
        <v>3847.7325748599833</v>
      </c>
      <c r="F112" s="9">
        <f>+'Tr.Rec. AA-Mod'!F112</f>
        <v>4672.162829427689</v>
      </c>
      <c r="G112" s="9">
        <f>+'Tr.Rec. AA-Mod'!G112</f>
        <v>4705.147141475405</v>
      </c>
      <c r="H112" s="16">
        <f>+'Tr.Rec. AA-Cons'!H112</f>
        <v>0.12975319344743608</v>
      </c>
      <c r="I112" s="16">
        <f>+'Tr.Rec. AA-Mod'!H112</f>
        <v>0.21073597536662336</v>
      </c>
      <c r="J112" s="15">
        <f t="shared" si="13"/>
        <v>4063.348547171032</v>
      </c>
      <c r="K112" s="15">
        <f t="shared" si="13"/>
        <v>4809.4730603362095</v>
      </c>
      <c r="L112" s="15">
        <f t="shared" si="13"/>
        <v>4649.744697980088</v>
      </c>
    </row>
    <row r="113" spans="1:12" ht="12.75">
      <c r="A113" s="1">
        <f>+'Tr.Rec. AA-Cons'!A113</f>
        <v>41608</v>
      </c>
      <c r="B113" s="9">
        <f>+'Tr.Rec. AA-Cons'!D113</f>
        <v>151545.29514601498</v>
      </c>
      <c r="C113" s="9">
        <f>+'Tr.Rec. AA-Mod'!D113</f>
        <v>159845.97637115212</v>
      </c>
      <c r="D113" s="9">
        <f>+'Tr.Rec. AA-Mod'!E113</f>
        <v>138846.93152417336</v>
      </c>
      <c r="E113" s="9">
        <f>+'Tr.Rec. AA-Cons'!F113</f>
        <v>1541.1168417274312</v>
      </c>
      <c r="F113" s="9">
        <f>+'Tr.Rec. AA-Mod'!F113</f>
        <v>1743.519874945865</v>
      </c>
      <c r="G113" s="9">
        <f>+'Tr.Rec. AA-Mod'!G113</f>
        <v>1818.0725646294304</v>
      </c>
      <c r="H113" s="16">
        <f>+'Tr.Rec. AA-Cons'!H113</f>
        <v>0.12698363621841624</v>
      </c>
      <c r="I113" s="16">
        <f>+'Tr.Rec. AA-Mod'!H113</f>
        <v>0.20999044846978765</v>
      </c>
      <c r="J113" s="15">
        <f aca="true" t="shared" si="14" ref="J113:L114">STDEVP(B104:B115)</f>
        <v>3921.4787014350313</v>
      </c>
      <c r="K113" s="15">
        <f t="shared" si="14"/>
        <v>4535.562998491015</v>
      </c>
      <c r="L113" s="15">
        <f t="shared" si="14"/>
        <v>4487.873253309965</v>
      </c>
    </row>
    <row r="114" spans="1:12" ht="12.75">
      <c r="A114" s="1">
        <f>+'Tr.Rec. AA-Cons'!A114</f>
        <v>41638</v>
      </c>
      <c r="B114" s="9">
        <f>+'Tr.Rec. AA-Cons'!D114</f>
        <v>151242.59744391826</v>
      </c>
      <c r="C114" s="9">
        <f>+'Tr.Rec. AA-Mod'!D114</f>
        <v>159579.95199424296</v>
      </c>
      <c r="D114" s="9">
        <f>+'Tr.Rec. AA-Mod'!E114</f>
        <v>138749.5148193189</v>
      </c>
      <c r="E114" s="9">
        <f>+'Tr.Rec. AA-Cons'!F114</f>
        <v>-302.69770209671697</v>
      </c>
      <c r="F114" s="9">
        <f>+'Tr.Rec. AA-Mod'!F114</f>
        <v>-266.0243769091612</v>
      </c>
      <c r="G114" s="9">
        <f>+'Tr.Rec. AA-Mod'!G114</f>
        <v>-97.4167048544623</v>
      </c>
      <c r="H114" s="16">
        <f>+'Tr.Rec. AA-Cons'!H114</f>
        <v>0.12493082624599361</v>
      </c>
      <c r="I114" s="16">
        <f>+'Tr.Rec. AA-Mod'!H114</f>
        <v>0.20830437174924055</v>
      </c>
      <c r="J114" s="15">
        <f t="shared" si="14"/>
        <v>3720.585142727496</v>
      </c>
      <c r="K114" s="15">
        <f t="shared" si="14"/>
        <v>4285.3780606174505</v>
      </c>
      <c r="L114" s="15">
        <f t="shared" si="14"/>
        <v>4464.305217027724</v>
      </c>
    </row>
    <row r="115" spans="1:12" ht="12.75">
      <c r="A115" s="1">
        <f>+'Tr.Rec. AA-Cons'!A115</f>
        <v>41670</v>
      </c>
      <c r="B115" s="9">
        <f>+'Tr.Rec. AA-Cons'!D115</f>
        <v>150742.25841260888</v>
      </c>
      <c r="C115" s="9">
        <f>+'Tr.Rec. AA-Mod'!D115</f>
        <v>158399.6156169867</v>
      </c>
      <c r="D115" s="9">
        <f>+'Tr.Rec. AA-Mod'!E115</f>
        <v>137869.68059314665</v>
      </c>
      <c r="E115" s="9">
        <f>+'Tr.Rec. AA-Cons'!F115</f>
        <v>-500.33903130938415</v>
      </c>
      <c r="F115" s="9">
        <f>+'Tr.Rec. AA-Mod'!F115</f>
        <v>-1180.3363772562589</v>
      </c>
      <c r="G115" s="9">
        <f>+'Tr.Rec. AA-Mod'!G115</f>
        <v>-879.8342261722428</v>
      </c>
      <c r="H115" s="16">
        <f>+'Tr.Rec. AA-Cons'!H115</f>
        <v>0.12872577819462228</v>
      </c>
      <c r="I115" s="16">
        <f>+'Tr.Rec. AA-Mod'!H115</f>
        <v>0.2052993502384004</v>
      </c>
      <c r="J115" s="15">
        <f aca="true" t="shared" si="15" ref="J115:L116">STDEVP(B106:B117)</f>
        <v>3637.5318219242417</v>
      </c>
      <c r="K115" s="15">
        <f t="shared" si="15"/>
        <v>4177.459806358112</v>
      </c>
      <c r="L115" s="15">
        <f t="shared" si="15"/>
        <v>4526.20103323134</v>
      </c>
    </row>
    <row r="116" spans="1:12" ht="12.75">
      <c r="A116" s="1">
        <f>+'Tr.Rec. AA-Cons'!A116</f>
        <v>41698</v>
      </c>
      <c r="B116" s="9">
        <f>+'Tr.Rec. AA-Cons'!D116</f>
        <v>151722.29551998657</v>
      </c>
      <c r="C116" s="9">
        <f>+'Tr.Rec. AA-Mod'!D116</f>
        <v>159909.29394024235</v>
      </c>
      <c r="D116" s="9">
        <f>+'Tr.Rec. AA-Mod'!E116</f>
        <v>140371.14752679237</v>
      </c>
      <c r="E116" s="9">
        <f>+'Tr.Rec. AA-Cons'!F116</f>
        <v>980.0371073776914</v>
      </c>
      <c r="F116" s="9">
        <f>+'Tr.Rec. AA-Mod'!F116</f>
        <v>1509.6783232556481</v>
      </c>
      <c r="G116" s="9">
        <f>+'Tr.Rec. AA-Mod'!G116</f>
        <v>2501.4669336457155</v>
      </c>
      <c r="H116" s="16">
        <f>+'Tr.Rec. AA-Cons'!H116</f>
        <v>0.1135114799319421</v>
      </c>
      <c r="I116" s="16">
        <f>+'Tr.Rec. AA-Mod'!H116</f>
        <v>0.19538146413449997</v>
      </c>
      <c r="J116" s="15">
        <f t="shared" si="15"/>
        <v>3595.047165366769</v>
      </c>
      <c r="K116" s="15">
        <f t="shared" si="15"/>
        <v>4048.17318991853</v>
      </c>
      <c r="L116" s="15">
        <f t="shared" si="15"/>
        <v>4474.0659135585065</v>
      </c>
    </row>
    <row r="117" spans="1:12" ht="12.75">
      <c r="A117" s="1">
        <f>+'Tr.Rec. AA-Cons'!A117</f>
        <v>41729</v>
      </c>
      <c r="B117" s="9">
        <f>+'Tr.Rec. AA-Cons'!D117</f>
        <v>153078.34549836218</v>
      </c>
      <c r="C117" s="9">
        <f>+'Tr.Rec. AA-Mod'!D117</f>
        <v>161259.287065096</v>
      </c>
      <c r="D117" s="9">
        <f>+'Tr.Rec. AA-Mod'!E117</f>
        <v>141454.70830254108</v>
      </c>
      <c r="E117" s="9">
        <f>+'Tr.Rec. AA-Cons'!F117</f>
        <v>1356.0499783756095</v>
      </c>
      <c r="F117" s="9">
        <f>+'Tr.Rec. AA-Mod'!F117</f>
        <v>1349.993124853645</v>
      </c>
      <c r="G117" s="9">
        <f>+'Tr.Rec. AA-Mod'!G117</f>
        <v>1083.560775748716</v>
      </c>
      <c r="H117" s="16">
        <f>+'Tr.Rec. AA-Cons'!H117</f>
        <v>0.1162363719582109</v>
      </c>
      <c r="I117" s="16">
        <f>+'Tr.Rec. AA-Mod'!H117</f>
        <v>0.19804578762554925</v>
      </c>
      <c r="J117" s="15">
        <f aca="true" t="shared" si="16" ref="J117:L118">STDEVP(B108:B119)</f>
        <v>4101.114607715738</v>
      </c>
      <c r="K117" s="15">
        <f t="shared" si="16"/>
        <v>4628.511837593825</v>
      </c>
      <c r="L117" s="15">
        <f t="shared" si="16"/>
        <v>5084.142687268666</v>
      </c>
    </row>
    <row r="118" spans="1:12" ht="12.75">
      <c r="A118" s="1">
        <f>+'Tr.Rec. AA-Cons'!A118</f>
        <v>41759</v>
      </c>
      <c r="B118" s="9">
        <f>+'Tr.Rec. AA-Cons'!D118</f>
        <v>152985.53110062834</v>
      </c>
      <c r="C118" s="9">
        <f>+'Tr.Rec. AA-Mod'!D118</f>
        <v>160938.80926789262</v>
      </c>
      <c r="D118" s="9">
        <f>+'Tr.Rec. AA-Mod'!E118</f>
        <v>141329.54313146343</v>
      </c>
      <c r="E118" s="9">
        <f>+'Tr.Rec. AA-Cons'!F118</f>
        <v>-92.81439773383318</v>
      </c>
      <c r="F118" s="9">
        <f>+'Tr.Rec. AA-Mod'!F118</f>
        <v>-320.4777972033771</v>
      </c>
      <c r="G118" s="9">
        <f>+'Tr.Rec. AA-Mod'!G118</f>
        <v>-125.16517107764957</v>
      </c>
      <c r="H118" s="16">
        <f>+'Tr.Rec. AA-Cons'!H118</f>
        <v>0.11655987969164894</v>
      </c>
      <c r="I118" s="16">
        <f>+'Tr.Rec. AA-Mod'!H118</f>
        <v>0.1960926613642917</v>
      </c>
      <c r="J118" s="15">
        <f t="shared" si="16"/>
        <v>4168.232366047637</v>
      </c>
      <c r="K118" s="15">
        <f t="shared" si="16"/>
        <v>4737.158007237234</v>
      </c>
      <c r="L118" s="15">
        <f t="shared" si="16"/>
        <v>5083.376742909251</v>
      </c>
    </row>
    <row r="119" spans="1:12" ht="12.75">
      <c r="A119" s="1">
        <f>+'Tr.Rec. AA-Cons'!A119</f>
        <v>41789</v>
      </c>
      <c r="B119" s="9">
        <f>+'Tr.Rec. AA-Cons'!D119</f>
        <v>156817.79951480325</v>
      </c>
      <c r="C119" s="9">
        <f>+'Tr.Rec. AA-Mod'!D119</f>
        <v>165613.05688204578</v>
      </c>
      <c r="D119" s="9">
        <f>+'Tr.Rec. AA-Mod'!E119</f>
        <v>145664.1484278259</v>
      </c>
      <c r="E119" s="9">
        <f>+'Tr.Rec. AA-Cons'!F119</f>
        <v>3832.268414174905</v>
      </c>
      <c r="F119" s="9">
        <f>+'Tr.Rec. AA-Mod'!F119</f>
        <v>4674.247614153166</v>
      </c>
      <c r="G119" s="9">
        <f>+'Tr.Rec. AA-Mod'!G119</f>
        <v>4334.605296362453</v>
      </c>
      <c r="H119" s="16">
        <f>+'Tr.Rec. AA-Cons'!H119</f>
        <v>0.11153651086977368</v>
      </c>
      <c r="I119" s="16">
        <f>+'Tr.Rec. AA-Mod'!H119</f>
        <v>0.19948908454219905</v>
      </c>
      <c r="J119" s="15">
        <f aca="true" t="shared" si="17" ref="J119:L120">STDEVP(B110:B121)</f>
        <v>3863.750490726002</v>
      </c>
      <c r="K119" s="15">
        <f t="shared" si="17"/>
        <v>4483.904944234321</v>
      </c>
      <c r="L119" s="15">
        <f t="shared" si="17"/>
        <v>4908.226707356371</v>
      </c>
    </row>
    <row r="120" spans="1:12" ht="12.75">
      <c r="A120" s="1">
        <f>+'Tr.Rec. AA-Cons'!A120</f>
        <v>41820</v>
      </c>
      <c r="B120" s="9">
        <f>+'Tr.Rec. AA-Cons'!D120</f>
        <v>157747.27111599388</v>
      </c>
      <c r="C120" s="9">
        <f>+'Tr.Rec. AA-Mod'!D120</f>
        <v>166847.1884919482</v>
      </c>
      <c r="D120" s="9">
        <f>+'Tr.Rec. AA-Mod'!E120</f>
        <v>146770.3925596319</v>
      </c>
      <c r="E120" s="9">
        <f>+'Tr.Rec. AA-Cons'!F120</f>
        <v>929.4716011906276</v>
      </c>
      <c r="F120" s="9">
        <f>+'Tr.Rec. AA-Mod'!F120</f>
        <v>1234.1316099024261</v>
      </c>
      <c r="G120" s="9">
        <f>+'Tr.Rec. AA-Mod'!G120</f>
        <v>1106.2441318060155</v>
      </c>
      <c r="H120" s="16">
        <f>+'Tr.Rec. AA-Cons'!H120</f>
        <v>0.10976878556361958</v>
      </c>
      <c r="I120" s="16">
        <f>+'Tr.Rec. AA-Mod'!H120</f>
        <v>0.20076795932316305</v>
      </c>
      <c r="J120" s="15">
        <f t="shared" si="17"/>
        <v>3464.9901824787858</v>
      </c>
      <c r="K120" s="15">
        <f t="shared" si="17"/>
        <v>4045.222609542786</v>
      </c>
      <c r="L120" s="15">
        <f t="shared" si="17"/>
        <v>4357.295320195512</v>
      </c>
    </row>
    <row r="121" spans="1:12" ht="12.75">
      <c r="A121" s="1">
        <f>+'Tr.Rec. AA-Cons'!A121</f>
        <v>41851</v>
      </c>
      <c r="B121" s="9">
        <f>+'Tr.Rec. AA-Cons'!D121</f>
        <v>155538.4968021464</v>
      </c>
      <c r="C121" s="9">
        <f>+'Tr.Rec. AA-Mod'!D121</f>
        <v>164900.37231037422</v>
      </c>
      <c r="D121" s="9">
        <f>+'Tr.Rec. AA-Mod'!E121</f>
        <v>144923.6971984711</v>
      </c>
      <c r="E121" s="9">
        <f>+'Tr.Rec. AA-Cons'!F121</f>
        <v>-2208.774313847476</v>
      </c>
      <c r="F121" s="9">
        <f>+'Tr.Rec. AA-Mod'!F121</f>
        <v>-1946.8161815739877</v>
      </c>
      <c r="G121" s="9">
        <f>+'Tr.Rec. AA-Mod'!G121</f>
        <v>-1846.6953611607896</v>
      </c>
      <c r="H121" s="16">
        <f>+'Tr.Rec. AA-Cons'!H121</f>
        <v>0.10614799603675285</v>
      </c>
      <c r="I121" s="16">
        <f>+'Tr.Rec. AA-Mod'!H121</f>
        <v>0.19976675111903108</v>
      </c>
      <c r="J121" s="15">
        <f aca="true" t="shared" si="18" ref="J121:L122">STDEVP(B112:B123)</f>
        <v>3304.302197850208</v>
      </c>
      <c r="K121" s="15">
        <f t="shared" si="18"/>
        <v>3929.586835612746</v>
      </c>
      <c r="L121" s="15">
        <f t="shared" si="18"/>
        <v>4192.873151423953</v>
      </c>
    </row>
    <row r="122" spans="1:12" ht="12.75">
      <c r="A122" s="1">
        <f>+'Tr.Rec. AA-Cons'!A122</f>
        <v>41880</v>
      </c>
      <c r="B122" s="9">
        <f>+'Tr.Rec. AA-Cons'!D122</f>
        <v>158724.9832282997</v>
      </c>
      <c r="C122" s="9">
        <f>+'Tr.Rec. AA-Mod'!D122</f>
        <v>168117.04715435274</v>
      </c>
      <c r="D122" s="9">
        <f>+'Tr.Rec. AA-Mod'!E122</f>
        <v>147799.5503293267</v>
      </c>
      <c r="E122" s="9">
        <f>+'Tr.Rec. AA-Cons'!F122</f>
        <v>3186.4864261533075</v>
      </c>
      <c r="F122" s="9">
        <f>+'Tr.Rec. AA-Mod'!F122</f>
        <v>3216.674843978515</v>
      </c>
      <c r="G122" s="9">
        <f>+'Tr.Rec. AA-Mod'!G122</f>
        <v>2875.8531308555976</v>
      </c>
      <c r="H122" s="16">
        <f>+'Tr.Rec. AA-Cons'!H122</f>
        <v>0.10925432898973009</v>
      </c>
      <c r="I122" s="16">
        <f>+'Tr.Rec. AA-Mod'!H122</f>
        <v>0.20317496825026038</v>
      </c>
      <c r="J122" s="15">
        <f t="shared" si="18"/>
        <v>3256.03852200682</v>
      </c>
      <c r="K122" s="15">
        <f t="shared" si="18"/>
        <v>3972.411309712349</v>
      </c>
      <c r="L122" s="15">
        <f t="shared" si="18"/>
        <v>4235.179696563142</v>
      </c>
    </row>
    <row r="123" spans="1:12" ht="12.75">
      <c r="A123" s="1">
        <f>+'Tr.Rec. AA-Cons'!A123</f>
        <v>41912</v>
      </c>
      <c r="B123" s="9">
        <f>+'Tr.Rec. AA-Cons'!D123</f>
        <v>160123.9007702212</v>
      </c>
      <c r="C123" s="9">
        <f>+'Tr.Rec. AA-Mod'!D123</f>
        <v>170121.54921579218</v>
      </c>
      <c r="D123" s="9">
        <f>+'Tr.Rec. AA-Mod'!E123</f>
        <v>150443.94972021203</v>
      </c>
      <c r="E123" s="9">
        <f>+'Tr.Rec. AA-Cons'!F123</f>
        <v>1398.917541921488</v>
      </c>
      <c r="F123" s="9">
        <f>+'Tr.Rec. AA-Mod'!F123</f>
        <v>2004.5020614394452</v>
      </c>
      <c r="G123" s="9">
        <f>+'Tr.Rec. AA-Mod'!G123</f>
        <v>2644.3993908853154</v>
      </c>
      <c r="H123" s="16">
        <f>+'Tr.Rec. AA-Cons'!H123</f>
        <v>0.09679951050009183</v>
      </c>
      <c r="I123" s="16">
        <f>+'Tr.Rec. AA-Mod'!H123</f>
        <v>0.19677599495580167</v>
      </c>
      <c r="J123" s="15">
        <f aca="true" t="shared" si="19" ref="J123:L124">STDEVP(B114:B125)</f>
        <v>3459.961658051107</v>
      </c>
      <c r="K123" s="15">
        <f t="shared" si="19"/>
        <v>4306.301612186241</v>
      </c>
      <c r="L123" s="15">
        <f t="shared" si="19"/>
        <v>4780.643500432836</v>
      </c>
    </row>
    <row r="124" spans="1:12" ht="12.75">
      <c r="A124" s="1">
        <f>+'Tr.Rec. AA-Cons'!A124</f>
        <v>41943</v>
      </c>
      <c r="B124" s="9">
        <f>+'Tr.Rec. AA-Cons'!D124</f>
        <v>158656.5481382055</v>
      </c>
      <c r="C124" s="9">
        <f>+'Tr.Rec. AA-Mod'!D124</f>
        <v>168773.0875676813</v>
      </c>
      <c r="D124" s="9">
        <f>+'Tr.Rec. AA-Mod'!E124</f>
        <v>149565.8678308589</v>
      </c>
      <c r="E124" s="9">
        <f>+'Tr.Rec. AA-Cons'!F124</f>
        <v>-1467.3526320157107</v>
      </c>
      <c r="F124" s="9">
        <f>+'Tr.Rec. AA-Mod'!F124</f>
        <v>-1348.4616481108824</v>
      </c>
      <c r="G124" s="9">
        <f>+'Tr.Rec. AA-Mod'!G124</f>
        <v>-878.0818893531396</v>
      </c>
      <c r="H124" s="16">
        <f>+'Tr.Rec. AA-Cons'!H124</f>
        <v>0.0909068030734661</v>
      </c>
      <c r="I124" s="16">
        <f>+'Tr.Rec. AA-Mod'!H124</f>
        <v>0.19207219736822423</v>
      </c>
      <c r="J124" s="15">
        <f t="shared" si="19"/>
        <v>3343.971557194024</v>
      </c>
      <c r="K124" s="15">
        <f t="shared" si="19"/>
        <v>4229.231741129323</v>
      </c>
      <c r="L124" s="15">
        <f t="shared" si="19"/>
        <v>4917.457001591939</v>
      </c>
    </row>
    <row r="125" spans="1:12" ht="12.75">
      <c r="A125" s="1">
        <f>+'Tr.Rec. AA-Cons'!A125</f>
        <v>41973</v>
      </c>
      <c r="B125" s="9">
        <f>+'Tr.Rec. AA-Cons'!D125</f>
        <v>160820.41719596108</v>
      </c>
      <c r="C125" s="9">
        <f>+'Tr.Rec. AA-Mod'!D125</f>
        <v>171375.9296435409</v>
      </c>
      <c r="D125" s="9">
        <f>+'Tr.Rec. AA-Mod'!E125</f>
        <v>153668.07392097736</v>
      </c>
      <c r="E125" s="9">
        <f>+'Tr.Rec. AA-Cons'!F125</f>
        <v>2163.869057755597</v>
      </c>
      <c r="F125" s="9">
        <f>+'Tr.Rec. AA-Mod'!F125</f>
        <v>2602.842075859604</v>
      </c>
      <c r="G125" s="9">
        <f>+'Tr.Rec. AA-Mod'!G125</f>
        <v>4102.206090118474</v>
      </c>
      <c r="H125" s="16">
        <f>+'Tr.Rec. AA-Cons'!H125</f>
        <v>0.07152343274983708</v>
      </c>
      <c r="I125" s="16">
        <f>+'Tr.Rec. AA-Mod'!H125</f>
        <v>0.17707855722563548</v>
      </c>
      <c r="J125" s="15">
        <f aca="true" t="shared" si="20" ref="J125:L126">STDEVP(B116:B127)</f>
        <v>3331.4528704048294</v>
      </c>
      <c r="K125" s="15">
        <f t="shared" si="20"/>
        <v>4238.565101037305</v>
      </c>
      <c r="L125" s="15">
        <f t="shared" si="20"/>
        <v>5399.3707259074345</v>
      </c>
    </row>
    <row r="126" spans="1:12" ht="12.75">
      <c r="A126" s="1">
        <f>+'Tr.Rec. AA-Cons'!A126</f>
        <v>42004</v>
      </c>
      <c r="B126" s="9">
        <f>+'Tr.Rec. AA-Cons'!D126</f>
        <v>159711.68490752904</v>
      </c>
      <c r="C126" s="9">
        <f>+'Tr.Rec. AA-Mod'!D126</f>
        <v>169806.1597076797</v>
      </c>
      <c r="D126" s="9">
        <f>+'Tr.Rec. AA-Mod'!E126</f>
        <v>153325.87566329242</v>
      </c>
      <c r="E126" s="9">
        <f>+'Tr.Rec. AA-Cons'!F126</f>
        <v>-1108.7322884320456</v>
      </c>
      <c r="F126" s="9">
        <f>+'Tr.Rec. AA-Mod'!F126</f>
        <v>-1569.7699358612008</v>
      </c>
      <c r="G126" s="9">
        <f>+'Tr.Rec. AA-Mod'!G126</f>
        <v>-342.1982576849405</v>
      </c>
      <c r="H126" s="16">
        <f>+'Tr.Rec. AA-Cons'!H126</f>
        <v>0.06385809244236618</v>
      </c>
      <c r="I126" s="16">
        <f>+'Tr.Rec. AA-Mod'!H126</f>
        <v>0.16480284044387283</v>
      </c>
      <c r="J126" s="15">
        <f t="shared" si="20"/>
        <v>3488.885058829691</v>
      </c>
      <c r="K126" s="15">
        <f t="shared" si="20"/>
        <v>4502.479708490188</v>
      </c>
      <c r="L126" s="15">
        <f t="shared" si="20"/>
        <v>6690.746679482109</v>
      </c>
    </row>
    <row r="127" spans="1:12" ht="12.75">
      <c r="A127" s="1">
        <f>+'Tr.Rec. AA-Cons'!A127</f>
        <v>42034</v>
      </c>
      <c r="B127" s="9">
        <f>+'Tr.Rec. AA-Cons'!D127</f>
        <v>162973.25762993327</v>
      </c>
      <c r="C127" s="9">
        <f>+'Tr.Rec. AA-Mod'!D127</f>
        <v>173968.97832952562</v>
      </c>
      <c r="D127" s="9">
        <f>+'Tr.Rec. AA-Mod'!E127</f>
        <v>158916.70360493814</v>
      </c>
      <c r="E127" s="9">
        <f>+'Tr.Rec. AA-Cons'!F127</f>
        <v>3261.572722404235</v>
      </c>
      <c r="F127" s="9">
        <f>+'Tr.Rec. AA-Mod'!F127</f>
        <v>4162.818621845916</v>
      </c>
      <c r="G127" s="9">
        <f>+'Tr.Rec. AA-Mod'!G127</f>
        <v>5590.827941645723</v>
      </c>
      <c r="H127" s="16">
        <f>+'Tr.Rec. AA-Cons'!H127</f>
        <v>0.04056554024995118</v>
      </c>
      <c r="I127" s="16">
        <f>+'Tr.Rec. AA-Mod'!H127</f>
        <v>0.15052274724587478</v>
      </c>
      <c r="J127" s="15">
        <f aca="true" t="shared" si="21" ref="J127:L128">STDEVP(B118:B129)</f>
        <v>3658.966394164379</v>
      </c>
      <c r="K127" s="15">
        <f t="shared" si="21"/>
        <v>4727.881350451958</v>
      </c>
      <c r="L127" s="15">
        <f t="shared" si="21"/>
        <v>7849.94821952134</v>
      </c>
    </row>
    <row r="128" spans="1:12" ht="12.75">
      <c r="A128" s="1">
        <f>+'Tr.Rec. AA-Cons'!A128</f>
        <v>42062</v>
      </c>
      <c r="B128" s="9">
        <f>+'Tr.Rec. AA-Cons'!D128</f>
        <v>165173.2893798329</v>
      </c>
      <c r="C128" s="9">
        <f>+'Tr.Rec. AA-Mod'!D128</f>
        <v>176743.11860188562</v>
      </c>
      <c r="D128" s="9">
        <f>+'Tr.Rec. AA-Mod'!E128</f>
        <v>164995.0936723583</v>
      </c>
      <c r="E128" s="9">
        <f>+'Tr.Rec. AA-Cons'!F128</f>
        <v>2200.0317498996155</v>
      </c>
      <c r="F128" s="9">
        <f>+'Tr.Rec. AA-Mod'!F128</f>
        <v>2774.140272360004</v>
      </c>
      <c r="G128" s="9">
        <f>+'Tr.Rec. AA-Mod'!G128</f>
        <v>6078.390067420172</v>
      </c>
      <c r="H128" s="16">
        <f>+'Tr.Rec. AA-Cons'!H128</f>
        <v>0.0017819570747457103</v>
      </c>
      <c r="I128" s="16">
        <f>+'Tr.Rec. AA-Mod'!H128</f>
        <v>0.11748024929527312</v>
      </c>
      <c r="J128" s="15">
        <f t="shared" si="21"/>
        <v>3336.115753186671</v>
      </c>
      <c r="K128" s="15">
        <f t="shared" si="21"/>
        <v>4291.534246119134</v>
      </c>
      <c r="L128" s="15">
        <f t="shared" si="21"/>
        <v>7926.604313547576</v>
      </c>
    </row>
    <row r="129" spans="1:12" ht="12.75">
      <c r="A129" s="1">
        <v>42094</v>
      </c>
      <c r="B129" s="9">
        <f>+'Tr.Rec. AA-Cons'!D129</f>
        <v>166185.5300896965</v>
      </c>
      <c r="C129" s="9">
        <f>+'Tr.Rec. AA-Mod'!D129</f>
        <v>178037.68907832887</v>
      </c>
      <c r="D129" s="9">
        <f>+'Tr.Rec. AA-Mod'!E129</f>
        <v>168155.31881322686</v>
      </c>
      <c r="E129" s="9">
        <f>+'Tr.Rec. AA-Cons'!F129</f>
        <v>1012.2407098636031</v>
      </c>
      <c r="F129" s="9">
        <f>+'Tr.Rec. AA-Mod'!F129</f>
        <v>1294.5704764432448</v>
      </c>
      <c r="G129" s="9">
        <f>+'Tr.Rec. AA-Mod'!G129</f>
        <v>3160.2251408685406</v>
      </c>
      <c r="H129" s="16">
        <f>+'Tr.Rec. AA-Cons'!H129</f>
        <v>-0.019697887235303524</v>
      </c>
      <c r="I129" s="16">
        <f>+'Tr.Rec. AA-Mod'!H129</f>
        <v>0.09882370265102014</v>
      </c>
      <c r="J129" s="15">
        <f aca="true" t="shared" si="22" ref="J129:L130">STDEVP(B120:B131)</f>
        <v>3468.7240479639086</v>
      </c>
      <c r="K129" s="15">
        <f t="shared" si="22"/>
        <v>4443.64996652141</v>
      </c>
      <c r="L129" s="15">
        <f t="shared" si="22"/>
        <v>8267.744939141294</v>
      </c>
    </row>
    <row r="130" spans="1:12" ht="12.75">
      <c r="A130" s="1">
        <v>42124</v>
      </c>
      <c r="B130" s="9">
        <f>+'Tr.Rec. AA-Cons'!D130</f>
        <v>165004.31545879663</v>
      </c>
      <c r="C130" s="9">
        <f>+'Tr.Rec. AA-Mod'!D130</f>
        <v>176541.80438510526</v>
      </c>
      <c r="D130" s="9">
        <f>+'Tr.Rec. AA-Mod'!E130</f>
        <v>165547.56885974912</v>
      </c>
      <c r="E130" s="9">
        <f>+'Tr.Rec. AA-Cons'!F130</f>
        <v>-1181.2146308998636</v>
      </c>
      <c r="F130" s="9">
        <f>+'Tr.Rec. AA-Mod'!F130</f>
        <v>-1495.8846932236047</v>
      </c>
      <c r="G130" s="9">
        <f>+'Tr.Rec. AA-Mod'!G130</f>
        <v>-2607.7499534777307</v>
      </c>
      <c r="H130" s="16">
        <f>+'Tr.Rec. AA-Cons'!H130</f>
        <v>-0.005432534009524925</v>
      </c>
      <c r="I130" s="16">
        <f>+'Tr.Rec. AA-Mod'!H130</f>
        <v>0.10994235525356144</v>
      </c>
      <c r="J130" s="15">
        <f t="shared" si="22"/>
        <v>3320.3089531013306</v>
      </c>
      <c r="K130" s="15">
        <f t="shared" si="22"/>
        <v>4221.1010046622505</v>
      </c>
      <c r="L130" s="15">
        <f t="shared" si="22"/>
        <v>7972.627553093818</v>
      </c>
    </row>
    <row r="131" spans="1:12" ht="12.75">
      <c r="A131" s="1">
        <v>42153</v>
      </c>
      <c r="B131" s="9">
        <f>+'Tr.Rec. AA-Cons'!D131</f>
        <v>166358.49177425183</v>
      </c>
      <c r="C131" s="9">
        <f>+'Tr.Rec. AA-Mod'!D131</f>
        <v>178505.7529980754</v>
      </c>
      <c r="D131" s="9">
        <f>+'Tr.Rec. AA-Mod'!E131</f>
        <v>167488.24559927406</v>
      </c>
      <c r="E131" s="9">
        <f>+'Tr.Rec. AA-Cons'!F131</f>
        <v>1354.1763154552027</v>
      </c>
      <c r="F131" s="9">
        <f>+'Tr.Rec. AA-Mod'!F131</f>
        <v>1963.9486129701254</v>
      </c>
      <c r="G131" s="9">
        <f>+'Tr.Rec. AA-Mod'!G131</f>
        <v>1940.6767395249335</v>
      </c>
      <c r="H131" s="16">
        <f>+'Tr.Rec. AA-Cons'!H131</f>
        <v>-0.011297538250222283</v>
      </c>
      <c r="I131" s="16">
        <f>+'Tr.Rec. AA-Mod'!H131</f>
        <v>0.11017507398801318</v>
      </c>
      <c r="J131" s="15">
        <f aca="true" t="shared" si="23" ref="J131:L132">STDEVP(B122:B133)</f>
        <v>2804.7851341681</v>
      </c>
      <c r="K131" s="15">
        <f t="shared" si="23"/>
        <v>3646.410493983764</v>
      </c>
      <c r="L131" s="15">
        <f t="shared" si="23"/>
        <v>7282.829538229345</v>
      </c>
    </row>
    <row r="132" spans="1:12" ht="12.75">
      <c r="A132" s="1">
        <v>42185</v>
      </c>
      <c r="B132" s="9">
        <f>+'Tr.Rec. AA-Cons'!D132</f>
        <v>163439.1267681137</v>
      </c>
      <c r="C132" s="9">
        <f>+'Tr.Rec. AA-Mod'!D132</f>
        <v>174912.13094903703</v>
      </c>
      <c r="D132" s="9">
        <f>+'Tr.Rec. AA-Mod'!E132</f>
        <v>162959.45175428106</v>
      </c>
      <c r="E132" s="9">
        <f>+'Tr.Rec. AA-Cons'!F132</f>
        <v>-2919.365006138134</v>
      </c>
      <c r="F132" s="9">
        <f>+'Tr.Rec. AA-Mod'!F132</f>
        <v>-3593.6220490383566</v>
      </c>
      <c r="G132" s="9">
        <f>+'Tr.Rec. AA-Mod'!G132</f>
        <v>-4528.793844992993</v>
      </c>
      <c r="H132" s="16">
        <f>+'Tr.Rec. AA-Cons'!H132</f>
        <v>0.004796750138326367</v>
      </c>
      <c r="I132" s="16">
        <f>+'Tr.Rec. AA-Mod'!H132</f>
        <v>0.11952679194755977</v>
      </c>
      <c r="J132" s="15">
        <f t="shared" si="23"/>
        <v>2604.9356122620643</v>
      </c>
      <c r="K132" s="15">
        <f t="shared" si="23"/>
        <v>3337.188775708648</v>
      </c>
      <c r="L132" s="15">
        <f t="shared" si="23"/>
        <v>6523.720733212452</v>
      </c>
    </row>
    <row r="133" spans="1:12" ht="12.75">
      <c r="A133" s="1">
        <v>42216</v>
      </c>
      <c r="B133" s="9">
        <f>+'Tr.Rec. AA-Cons'!D133</f>
        <v>165060.77980254526</v>
      </c>
      <c r="C133" s="9">
        <f>+'Tr.Rec. AA-Mod'!D133</f>
        <v>176860.40856580375</v>
      </c>
      <c r="D133" s="9">
        <f>+'Tr.Rec. AA-Mod'!E133</f>
        <v>165150.2092535539</v>
      </c>
      <c r="E133" s="9">
        <f>+'Tr.Rec. AA-Cons'!F133</f>
        <v>1621.6530344315688</v>
      </c>
      <c r="F133" s="9">
        <f>+'Tr.Rec. AA-Mod'!F133</f>
        <v>1948.277616766718</v>
      </c>
      <c r="G133" s="9">
        <f>+'Tr.Rec. AA-Mod'!G133</f>
        <v>2190.757499272848</v>
      </c>
      <c r="H133" s="16">
        <f>+'Tr.Rec. AA-Cons'!H133</f>
        <v>-0.0008942945100864907</v>
      </c>
      <c r="I133" s="16">
        <f>+'Tr.Rec. AA-Mod'!H133</f>
        <v>0.11710199312249858</v>
      </c>
      <c r="J133" s="15">
        <f aca="true" t="shared" si="24" ref="J133:L134">STDEVP(B124:B135)</f>
        <v>2554.722948149086</v>
      </c>
      <c r="K133" s="15">
        <f t="shared" si="24"/>
        <v>3270.0105860176577</v>
      </c>
      <c r="L133" s="15">
        <f t="shared" si="24"/>
        <v>6233.937835167171</v>
      </c>
    </row>
    <row r="134" spans="1:12" ht="12.75">
      <c r="A134" s="1">
        <v>42247</v>
      </c>
      <c r="B134" s="9">
        <f>+'Tr.Rec. AA-Cons'!D134</f>
        <v>160920.26585887343</v>
      </c>
      <c r="C134" s="9">
        <f>+'Tr.Rec. AA-Mod'!D134</f>
        <v>171299.56246779778</v>
      </c>
      <c r="D134" s="9">
        <f>+'Tr.Rec. AA-Mod'!E134</f>
        <v>156536.88980956085</v>
      </c>
      <c r="E134" s="9">
        <f>+'Tr.Rec. AA-Cons'!F134</f>
        <v>-4140.513943671831</v>
      </c>
      <c r="F134" s="9">
        <f>+'Tr.Rec. AA-Mod'!F134</f>
        <v>-5560.846098005975</v>
      </c>
      <c r="G134" s="9">
        <f>+'Tr.Rec. AA-Mod'!G134</f>
        <v>-8613.319443993067</v>
      </c>
      <c r="H134" s="16">
        <f>+'Tr.Rec. AA-Cons'!H134</f>
        <v>0.04383376049312582</v>
      </c>
      <c r="I134" s="16">
        <f>+'Tr.Rec. AA-Mod'!H134</f>
        <v>0.14762672658236942</v>
      </c>
      <c r="J134" s="15">
        <f t="shared" si="24"/>
        <v>2208.6515403374574</v>
      </c>
      <c r="K134" s="15">
        <f t="shared" si="24"/>
        <v>2870.2017527446187</v>
      </c>
      <c r="L134" s="15">
        <f t="shared" si="24"/>
        <v>5399.922613552198</v>
      </c>
    </row>
    <row r="135" spans="1:12" ht="12.75">
      <c r="A135" s="1">
        <v>42277</v>
      </c>
      <c r="B135" s="9">
        <f>+'Tr.Rec. AA-Cons'!D135</f>
        <v>160757.13323362896</v>
      </c>
      <c r="C135" s="9">
        <f>+'Tr.Rec. AA-Mod'!D135</f>
        <v>170896.77810679044</v>
      </c>
      <c r="D135" s="9">
        <f>+'Tr.Rec. AA-Mod'!E135</f>
        <v>153210.63794320755</v>
      </c>
      <c r="E135" s="9">
        <f>+'Tr.Rec. AA-Cons'!F135</f>
        <v>-163.13262524447055</v>
      </c>
      <c r="F135" s="9">
        <f>+'Tr.Rec. AA-Mod'!F135</f>
        <v>-402.78436100733234</v>
      </c>
      <c r="G135" s="9">
        <f>+'Tr.Rec. AA-Mod'!G135</f>
        <v>-3326.2518663532974</v>
      </c>
      <c r="H135" s="16">
        <f>+'Tr.Rec. AA-Cons'!H135</f>
        <v>0.07546495290421418</v>
      </c>
      <c r="I135" s="16">
        <f>+'Tr.Rec. AA-Mod'!H135</f>
        <v>0.17686140163582897</v>
      </c>
      <c r="J135" s="15">
        <f aca="true" t="shared" si="25" ref="J135:L136">STDEVP(B126:B137)</f>
        <v>2092.6077046648347</v>
      </c>
      <c r="K135" s="15">
        <f t="shared" si="25"/>
        <v>2749.230520587631</v>
      </c>
      <c r="L135" s="15">
        <f t="shared" si="25"/>
        <v>5135.771548344013</v>
      </c>
    </row>
    <row r="136" spans="1:12" ht="12.75">
      <c r="A136" s="1">
        <v>42308</v>
      </c>
      <c r="B136" s="9">
        <f>+'Tr.Rec. AA-Cons'!D136</f>
        <v>163045.20066605124</v>
      </c>
      <c r="C136" s="9">
        <f>+'Tr.Rec. AA-Mod'!D136</f>
        <v>174747.46198906188</v>
      </c>
      <c r="D136" s="9">
        <f>+'Tr.Rec. AA-Mod'!E136</f>
        <v>162152.03498845032</v>
      </c>
      <c r="E136" s="9">
        <f>+'Tr.Rec. AA-Cons'!F136</f>
        <v>2288.067432422278</v>
      </c>
      <c r="F136" s="9">
        <f>+'Tr.Rec. AA-Mod'!F136</f>
        <v>3850.6838822714344</v>
      </c>
      <c r="G136" s="9">
        <f>+'Tr.Rec. AA-Mod'!G136</f>
        <v>8941.397045242775</v>
      </c>
      <c r="H136" s="16">
        <f>+'Tr.Rec. AA-Cons'!H136</f>
        <v>0.008931656776009156</v>
      </c>
      <c r="I136" s="16">
        <f>+'Tr.Rec. AA-Mod'!H136</f>
        <v>0.1259542700061156</v>
      </c>
      <c r="J136" s="15">
        <f t="shared" si="25"/>
        <v>1849.5476793400883</v>
      </c>
      <c r="K136" s="15">
        <f t="shared" si="25"/>
        <v>2392.4674168568977</v>
      </c>
      <c r="L136" s="15">
        <f t="shared" si="25"/>
        <v>4421.114638551241</v>
      </c>
    </row>
    <row r="137" spans="1:12" ht="12.75">
      <c r="A137" s="1">
        <v>42338</v>
      </c>
      <c r="B137" s="9">
        <f>+'Tr.Rec. AA-Cons'!D137</f>
        <v>164353.7917177613</v>
      </c>
      <c r="C137" s="9">
        <f>+'Tr.Rec. AA-Mod'!D137</f>
        <v>176346.372946761</v>
      </c>
      <c r="D137" s="9">
        <f>+'Tr.Rec. AA-Mod'!E137</f>
        <v>166939.0394238246</v>
      </c>
      <c r="E137" s="9">
        <f>+'Tr.Rec. AA-Cons'!F137</f>
        <v>1308.591051710071</v>
      </c>
      <c r="F137" s="9">
        <f>+'Tr.Rec. AA-Mod'!F137</f>
        <v>1598.9109576991177</v>
      </c>
      <c r="G137" s="9">
        <f>+'Tr.Rec. AA-Mod'!G137</f>
        <v>4787.004435374285</v>
      </c>
      <c r="H137" s="16">
        <f>+'Tr.Rec. AA-Cons'!H137</f>
        <v>-0.02585247706063276</v>
      </c>
      <c r="I137" s="16">
        <f>+'Tr.Rec. AA-Mod'!H137</f>
        <v>0.0940733352293639</v>
      </c>
      <c r="J137" s="15">
        <f aca="true" t="shared" si="26" ref="J137:L138">STDEVP(B128:B139)</f>
        <v>2085.2144235395167</v>
      </c>
      <c r="K137" s="15">
        <f t="shared" si="26"/>
        <v>2701.633556397051</v>
      </c>
      <c r="L137" s="15">
        <f t="shared" si="26"/>
        <v>4839.770613040372</v>
      </c>
    </row>
    <row r="138" spans="1:12" ht="12.75">
      <c r="A138" s="1">
        <v>42368</v>
      </c>
      <c r="B138" s="9">
        <f>+'Tr.Rec. AA-Cons'!D138</f>
        <v>161635.4119812426</v>
      </c>
      <c r="C138" s="9">
        <f>+'Tr.Rec. AA-Mod'!D138</f>
        <v>172756.54388287014</v>
      </c>
      <c r="D138" s="9">
        <f>+'Tr.Rec. AA-Mod'!E138</f>
        <v>161327.01714300882</v>
      </c>
      <c r="E138" s="9">
        <f>+'Tr.Rec. AA-Cons'!F138</f>
        <v>-2718.37973651872</v>
      </c>
      <c r="F138" s="9">
        <f>+'Tr.Rec. AA-Mod'!F138</f>
        <v>-3589.829063890851</v>
      </c>
      <c r="G138" s="9">
        <f>+'Tr.Rec. AA-Mod'!G138</f>
        <v>-5612.022280815785</v>
      </c>
      <c r="H138" s="16">
        <f>+'Tr.Rec. AA-Cons'!H138</f>
        <v>0.003083948382337498</v>
      </c>
      <c r="I138" s="16">
        <f>+'Tr.Rec. AA-Mod'!H138</f>
        <v>0.11429526739861307</v>
      </c>
      <c r="J138" s="15">
        <f t="shared" si="26"/>
        <v>2242.0560133302647</v>
      </c>
      <c r="K138" s="15">
        <f t="shared" si="26"/>
        <v>2944.796370870328</v>
      </c>
      <c r="L138" s="15">
        <f t="shared" si="26"/>
        <v>5267.725932653238</v>
      </c>
    </row>
    <row r="139" spans="1:12" ht="12.75">
      <c r="A139" s="1">
        <v>42400</v>
      </c>
      <c r="B139" s="9">
        <f>+'Tr.Rec. AA-Cons'!D139</f>
        <v>160228.43690673076</v>
      </c>
      <c r="C139" s="9">
        <f>+'Tr.Rec. AA-Mod'!D139</f>
        <v>170525.35225073624</v>
      </c>
      <c r="D139" s="9">
        <f>+'Tr.Rec. AA-Mod'!E139</f>
        <v>154854.51294513184</v>
      </c>
      <c r="E139" s="9">
        <f>+'Tr.Rec. AA-Cons'!F139</f>
        <v>-1406.9750745118363</v>
      </c>
      <c r="F139" s="9">
        <f>+'Tr.Rec. AA-Mod'!F139</f>
        <v>-2231.1916321339086</v>
      </c>
      <c r="G139" s="9">
        <f>+'Tr.Rec. AA-Mod'!G139</f>
        <v>-6472.504197876988</v>
      </c>
      <c r="H139" s="16">
        <f>+'Tr.Rec. AA-Cons'!H139</f>
        <v>0.053739239615989254</v>
      </c>
      <c r="I139" s="16">
        <f>+'Tr.Rec. AA-Mod'!H139</f>
        <v>0.156708393056044</v>
      </c>
      <c r="J139" s="15">
        <f aca="true" t="shared" si="27" ref="J139:L140">STDEVP(B130:B141)</f>
        <v>2133.4793484115107</v>
      </c>
      <c r="K139" s="15">
        <f t="shared" si="27"/>
        <v>2859.6525403775713</v>
      </c>
      <c r="L139" s="15">
        <f t="shared" si="27"/>
        <v>5085.270462915437</v>
      </c>
    </row>
    <row r="140" spans="1:12" ht="12.75">
      <c r="A140" s="1">
        <v>42429</v>
      </c>
      <c r="B140" s="9">
        <f>+'Tr.Rec. AA-Cons'!D140</f>
        <v>159874.985509526</v>
      </c>
      <c r="C140" s="9">
        <f>+'Tr.Rec. AA-Mod'!D140</f>
        <v>169958.54327475154</v>
      </c>
      <c r="D140" s="9">
        <f>+'Tr.Rec. AA-Mod'!E140</f>
        <v>154187.4849175743</v>
      </c>
      <c r="E140" s="9">
        <f>+'Tr.Rec. AA-Cons'!F140</f>
        <v>-353.45139720474253</v>
      </c>
      <c r="F140" s="9">
        <f>+'Tr.Rec. AA-Mod'!F140</f>
        <v>-566.8089759846916</v>
      </c>
      <c r="G140" s="9">
        <f>+'Tr.Rec. AA-Mod'!G140</f>
        <v>-667.0280275575351</v>
      </c>
      <c r="H140" s="16">
        <f>+'Tr.Rec. AA-Cons'!H140</f>
        <v>0.05687500591951711</v>
      </c>
      <c r="I140" s="16">
        <f>+'Tr.Rec. AA-Mod'!H140</f>
        <v>0.15771058357177248</v>
      </c>
      <c r="J140" s="15">
        <f t="shared" si="27"/>
        <v>2073.886543881353</v>
      </c>
      <c r="K140" s="15">
        <f t="shared" si="27"/>
        <v>2818.2487962815085</v>
      </c>
      <c r="L140" s="15">
        <f t="shared" si="27"/>
        <v>5001.830048631772</v>
      </c>
    </row>
    <row r="141" spans="1:12" ht="12.75">
      <c r="A141" s="1">
        <v>42460</v>
      </c>
      <c r="B141" s="9">
        <f>+'Tr.Rec. AA-Cons'!D141</f>
        <v>160482.8618036726</v>
      </c>
      <c r="C141" s="9">
        <f>+'Tr.Rec. AA-Mod'!D141</f>
        <v>170729.528890165</v>
      </c>
      <c r="D141" s="9">
        <f>+'Tr.Rec. AA-Mod'!E141</f>
        <v>155714.77304479195</v>
      </c>
      <c r="E141" s="9">
        <f>+'Tr.Rec. AA-Cons'!F141</f>
        <v>607.876294146583</v>
      </c>
      <c r="F141" s="9">
        <f>+'Tr.Rec. AA-Mod'!F141</f>
        <v>770.9856154134613</v>
      </c>
      <c r="G141" s="9">
        <f>+'Tr.Rec. AA-Mod'!G141</f>
        <v>1527.2881272176455</v>
      </c>
      <c r="H141" s="16">
        <f>+'Tr.Rec. AA-Cons'!H141</f>
        <v>0.0476808875888064</v>
      </c>
      <c r="I141" s="16">
        <f>+'Tr.Rec. AA-Mod'!H141</f>
        <v>0.15014755845373062</v>
      </c>
      <c r="J141" s="15">
        <f aca="true" t="shared" si="28" ref="J141:L142">STDEVP(B132:B143)</f>
        <v>1734.0495704316872</v>
      </c>
      <c r="K141" s="15">
        <f t="shared" si="28"/>
        <v>2365.8646994715073</v>
      </c>
      <c r="L141" s="15">
        <f t="shared" si="28"/>
        <v>4416.3160438513905</v>
      </c>
    </row>
    <row r="142" spans="1:12" ht="12.75">
      <c r="A142" s="1">
        <v>42489</v>
      </c>
      <c r="B142" s="9">
        <f>+'Tr.Rec. AA-Cons'!D142</f>
        <v>160476.28701941372</v>
      </c>
      <c r="C142" s="9">
        <f>+'Tr.Rec. AA-Mod'!D142</f>
        <v>170821.34625464107</v>
      </c>
      <c r="D142" s="9">
        <f>+'Tr.Rec. AA-Mod'!E142</f>
        <v>155661.5601963328</v>
      </c>
      <c r="E142" s="9">
        <f>+'Tr.Rec. AA-Cons'!F142</f>
        <v>-6.574784258875297</v>
      </c>
      <c r="F142" s="9">
        <f>+'Tr.Rec. AA-Mod'!F142</f>
        <v>91.81736447606818</v>
      </c>
      <c r="G142" s="9">
        <f>+'Tr.Rec. AA-Mod'!G142</f>
        <v>-53.212848459137604</v>
      </c>
      <c r="H142" s="16">
        <f>+'Tr.Rec. AA-Cons'!H142</f>
        <v>0.04814726823080906</v>
      </c>
      <c r="I142" s="16">
        <f>+'Tr.Rec. AA-Mod'!H142</f>
        <v>0.15159786058308256</v>
      </c>
      <c r="J142" s="15">
        <f t="shared" si="28"/>
        <v>1684.6824159634446</v>
      </c>
      <c r="K142" s="15">
        <f t="shared" si="28"/>
        <v>2284.1864068193163</v>
      </c>
      <c r="L142" s="15">
        <f t="shared" si="28"/>
        <v>4291.541837593208</v>
      </c>
    </row>
    <row r="143" spans="1:12" ht="12.75">
      <c r="A143" s="1">
        <v>42521</v>
      </c>
      <c r="B143" s="9">
        <f>+'Tr.Rec. AA-Cons'!D143</f>
        <v>163699.98571394966</v>
      </c>
      <c r="C143" s="9">
        <f>+'Tr.Rec. AA-Mod'!D143</f>
        <v>174400.2512378349</v>
      </c>
      <c r="D143" s="9">
        <f>+'Tr.Rec. AA-Mod'!E143</f>
        <v>159550.6757492433</v>
      </c>
      <c r="E143" s="9">
        <f>+'Tr.Rec. AA-Cons'!F143</f>
        <v>3223.6986945359386</v>
      </c>
      <c r="F143" s="9">
        <f>+'Tr.Rec. AA-Mod'!F143</f>
        <v>3578.9049831938173</v>
      </c>
      <c r="G143" s="9">
        <f>+'Tr.Rec. AA-Mod'!G143</f>
        <v>3889.115552910487</v>
      </c>
      <c r="H143" s="16">
        <f>+'Tr.Rec. AA-Cons'!H143</f>
        <v>0.041493099647063714</v>
      </c>
      <c r="I143" s="16">
        <f>+'Tr.Rec. AA-Mod'!H143</f>
        <v>0.14849575488591604</v>
      </c>
      <c r="J143" s="15">
        <f aca="true" t="shared" si="29" ref="J143:L144">STDEVP(B134:B145)</f>
        <v>1639.7590457109013</v>
      </c>
      <c r="K143" s="15">
        <f t="shared" si="29"/>
        <v>2022.7730851114377</v>
      </c>
      <c r="L143" s="15">
        <f t="shared" si="29"/>
        <v>3800.370424403897</v>
      </c>
    </row>
    <row r="144" spans="1:12" ht="12.75">
      <c r="A144" s="1">
        <v>42551</v>
      </c>
      <c r="B144" s="9">
        <f>+'Tr.Rec. AA-Cons'!D144</f>
        <v>162379.394378392</v>
      </c>
      <c r="C144" s="9">
        <f>+'Tr.Rec. AA-Mod'!D144</f>
        <v>172409.638933694</v>
      </c>
      <c r="D144" s="9">
        <f>+'Tr.Rec. AA-Mod'!E144</f>
        <v>156602.55068017717</v>
      </c>
      <c r="E144" s="9">
        <f>+'Tr.Rec. AA-Cons'!F144</f>
        <v>-1320.5913355576631</v>
      </c>
      <c r="F144" s="9">
        <f>+'Tr.Rec. AA-Mod'!F144</f>
        <v>-1990.612304140901</v>
      </c>
      <c r="G144" s="9">
        <f>+'Tr.Rec. AA-Mod'!G144</f>
        <v>-2948.1250690661254</v>
      </c>
      <c r="H144" s="16">
        <f>+'Tr.Rec. AA-Cons'!H144</f>
        <v>0.057768436982148286</v>
      </c>
      <c r="I144" s="16">
        <f>+'Tr.Rec. AA-Mod'!H144</f>
        <v>0.1580708825351682</v>
      </c>
      <c r="J144" s="15">
        <f t="shared" si="29"/>
        <v>1843.199948124619</v>
      </c>
      <c r="K144" s="15">
        <f t="shared" si="29"/>
        <v>2135.4111324279065</v>
      </c>
      <c r="L144" s="15">
        <f t="shared" si="29"/>
        <v>3798.4810794807654</v>
      </c>
    </row>
    <row r="145" spans="1:12" ht="12.75">
      <c r="A145" s="1">
        <v>42582</v>
      </c>
      <c r="B145" s="9">
        <f>+'Tr.Rec. AA-Cons'!D145</f>
        <v>164763.57731398553</v>
      </c>
      <c r="C145" s="9">
        <f>+'Tr.Rec. AA-Mod'!D145</f>
        <v>174792.38029790652</v>
      </c>
      <c r="D145" s="9">
        <f>+'Tr.Rec. AA-Mod'!E145</f>
        <v>158751.43265237956</v>
      </c>
      <c r="E145" s="9">
        <f>+'Tr.Rec. AA-Cons'!F145</f>
        <v>2384.1829355935333</v>
      </c>
      <c r="F145" s="9">
        <f>+'Tr.Rec. AA-Mod'!F145</f>
        <v>2382.741364212532</v>
      </c>
      <c r="G145" s="9">
        <f>+'Tr.Rec. AA-Mod'!G145</f>
        <v>2148.881972202391</v>
      </c>
      <c r="H145" s="16">
        <f>+'Tr.Rec. AA-Cons'!H145</f>
        <v>0.06012144661605956</v>
      </c>
      <c r="I145" s="16">
        <f>+'Tr.Rec. AA-Mod'!H145</f>
        <v>0.16040947645526948</v>
      </c>
      <c r="J145" s="15">
        <f aca="true" t="shared" si="30" ref="J145:L146">STDEVP(B136:B147)</f>
        <v>1873.0738462899449</v>
      </c>
      <c r="K145" s="15">
        <f t="shared" si="30"/>
        <v>2090.468401985451</v>
      </c>
      <c r="L145" s="15">
        <f t="shared" si="30"/>
        <v>3486.720896904664</v>
      </c>
    </row>
    <row r="146" spans="1:12" ht="12.75">
      <c r="A146" s="1">
        <v>42613</v>
      </c>
      <c r="B146" s="9">
        <f>+'Tr.Rec. AA-Cons'!D146</f>
        <v>165194.73024981256</v>
      </c>
      <c r="C146" s="9">
        <f>+'Tr.Rec. AA-Mod'!D146</f>
        <v>175368.19146083924</v>
      </c>
      <c r="D146" s="9">
        <f>+'Tr.Rec. AA-Mod'!E146</f>
        <v>159574.27310946438</v>
      </c>
      <c r="E146" s="9">
        <f>+'Tr.Rec. AA-Cons'!F146</f>
        <v>431.1529358270345</v>
      </c>
      <c r="F146" s="9">
        <f>+'Tr.Rec. AA-Mod'!F146</f>
        <v>575.8111629327177</v>
      </c>
      <c r="G146" s="9">
        <f>+'Tr.Rec. AA-Mod'!G146</f>
        <v>822.8404570848215</v>
      </c>
      <c r="H146" s="16">
        <f>+'Tr.Rec. AA-Cons'!H146</f>
        <v>0.056204571403481784</v>
      </c>
      <c r="I146" s="16">
        <f>+'Tr.Rec. AA-Mod'!H146</f>
        <v>0.15793918351374847</v>
      </c>
      <c r="J146" s="15">
        <f t="shared" si="30"/>
        <v>2055.117925309277</v>
      </c>
      <c r="K146" s="15">
        <f t="shared" si="30"/>
        <v>2221.042338229698</v>
      </c>
      <c r="L146" s="15">
        <f t="shared" si="30"/>
        <v>3346.247997536783</v>
      </c>
    </row>
    <row r="147" spans="1:12" ht="12.75">
      <c r="A147" s="1">
        <v>42643</v>
      </c>
      <c r="B147" s="9">
        <f>+'Tr.Rec. AA-Cons'!D147</f>
        <v>164394.21528362538</v>
      </c>
      <c r="C147" s="9">
        <f>+'Tr.Rec. AA-Mod'!D147</f>
        <v>174358.821589472</v>
      </c>
      <c r="D147" s="9">
        <f>+'Tr.Rec. AA-Mod'!E147</f>
        <v>158798.7285020175</v>
      </c>
      <c r="E147" s="9">
        <f>+'Tr.Rec. AA-Cons'!F147</f>
        <v>-800.5149661871837</v>
      </c>
      <c r="F147" s="9">
        <f>+'Tr.Rec. AA-Mod'!F147</f>
        <v>-1009.3698713672347</v>
      </c>
      <c r="G147" s="9">
        <f>+'Tr.Rec. AA-Mod'!G147</f>
        <v>-775.5446074468782</v>
      </c>
      <c r="H147" s="16">
        <f>+'Tr.Rec. AA-Cons'!H147</f>
        <v>0.055954867816078835</v>
      </c>
      <c r="I147" s="16">
        <f>+'Tr.Rec. AA-Mod'!H147</f>
        <v>0.15560093087454496</v>
      </c>
      <c r="J147" s="15">
        <f aca="true" t="shared" si="31" ref="J147:L148">STDEVP(B138:B149)</f>
        <v>2651.0696501750135</v>
      </c>
      <c r="K147" s="15">
        <f t="shared" si="31"/>
        <v>2918.972632475596</v>
      </c>
      <c r="L147" s="15">
        <f t="shared" si="31"/>
        <v>2622.6046875167854</v>
      </c>
    </row>
    <row r="148" spans="1:12" ht="12.75">
      <c r="A148" s="1">
        <v>42674</v>
      </c>
      <c r="B148" s="9">
        <f>+'Tr.Rec. AA-Cons'!D148</f>
        <v>165606.60659563539</v>
      </c>
      <c r="C148" s="9">
        <f>+'Tr.Rec. AA-Mod'!D148</f>
        <v>176206.55847398017</v>
      </c>
      <c r="D148" s="9">
        <f>+'Tr.Rec. AA-Mod'!E148</f>
        <v>159706.60662957016</v>
      </c>
      <c r="E148" s="9">
        <f>+'Tr.Rec. AA-Cons'!F148</f>
        <v>1212.3913120100042</v>
      </c>
      <c r="F148" s="9">
        <f>+'Tr.Rec. AA-Mod'!F148</f>
        <v>1847.7368845081655</v>
      </c>
      <c r="G148" s="9">
        <f>+'Tr.Rec. AA-Mod'!G148</f>
        <v>907.8781275526562</v>
      </c>
      <c r="H148" s="16">
        <f>+'Tr.Rec. AA-Cons'!H148</f>
        <v>0.05899999966065206</v>
      </c>
      <c r="I148" s="16">
        <f>+'Tr.Rec. AA-Mod'!H148</f>
        <v>0.1649995184441</v>
      </c>
      <c r="J148" s="15">
        <f t="shared" si="31"/>
        <v>3877.1247279729864</v>
      </c>
      <c r="K148" s="15">
        <f t="shared" si="31"/>
        <v>4370.715453942027</v>
      </c>
      <c r="L148" s="15">
        <f t="shared" si="31"/>
        <v>3652.7362169230723</v>
      </c>
    </row>
    <row r="149" spans="1:12" ht="12.75">
      <c r="A149" s="1">
        <v>42704</v>
      </c>
      <c r="B149" s="9">
        <f>+'Tr.Rec. AA-Cons'!D149</f>
        <v>168917.0077640708</v>
      </c>
      <c r="C149" s="9">
        <f>+'Tr.Rec. AA-Mod'!D149</f>
        <v>180592.15164887768</v>
      </c>
      <c r="D149" s="9">
        <f>+'Tr.Rec. AA-Mod'!E149</f>
        <v>163066.11270458697</v>
      </c>
      <c r="E149" s="9">
        <f>+'Tr.Rec. AA-Cons'!F149</f>
        <v>3310.4011684354045</v>
      </c>
      <c r="F149" s="9">
        <f>+'Tr.Rec. AA-Mod'!F149</f>
        <v>4385.593174897513</v>
      </c>
      <c r="G149" s="9">
        <f>+'Tr.Rec. AA-Mod'!G149</f>
        <v>3359.506075016805</v>
      </c>
      <c r="H149" s="16">
        <f>+'Tr.Rec. AA-Cons'!H149</f>
        <v>0.05850895059483818</v>
      </c>
      <c r="I149" s="16">
        <f>+'Tr.Rec. AA-Mod'!H149</f>
        <v>0.175260389442907</v>
      </c>
      <c r="J149" s="15">
        <f aca="true" t="shared" si="32" ref="J149:L150">STDEVP(B140:B151)</f>
        <v>4297.183524065199</v>
      </c>
      <c r="K149" s="15">
        <f t="shared" si="32"/>
        <v>4909.188711336439</v>
      </c>
      <c r="L149" s="15">
        <f t="shared" si="32"/>
        <v>4140.289043113439</v>
      </c>
    </row>
    <row r="150" spans="1:12" ht="12.75">
      <c r="A150" s="1">
        <v>42735</v>
      </c>
      <c r="B150" s="9">
        <f>+'Tr.Rec. AA-Cons'!D150</f>
        <v>173640.89737123702</v>
      </c>
      <c r="C150" s="9">
        <f>+'Tr.Rec. AA-Mod'!D150</f>
        <v>185455.32015237148</v>
      </c>
      <c r="D150" s="9">
        <f>+'Tr.Rec. AA-Mod'!E150</f>
        <v>167691.3533105225</v>
      </c>
      <c r="E150" s="9">
        <f>+'Tr.Rec. AA-Cons'!F150</f>
        <v>4723.889607166231</v>
      </c>
      <c r="F150" s="9">
        <f>+'Tr.Rec. AA-Mod'!F150</f>
        <v>4863.168503493798</v>
      </c>
      <c r="G150" s="9">
        <f>+'Tr.Rec. AA-Mod'!G150</f>
        <v>4625.240605935542</v>
      </c>
      <c r="H150" s="16">
        <f>+'Tr.Rec. AA-Cons'!H150</f>
        <v>0.05949544060714507</v>
      </c>
      <c r="I150" s="16">
        <f>+'Tr.Rec. AA-Mod'!H150</f>
        <v>0.17763966841848955</v>
      </c>
      <c r="J150" s="15">
        <f t="shared" si="32"/>
        <v>5207.536418162281</v>
      </c>
      <c r="K150" s="15">
        <f t="shared" si="32"/>
        <v>5862.929727338694</v>
      </c>
      <c r="L150" s="15">
        <f t="shared" si="32"/>
        <v>4788.025083065495</v>
      </c>
    </row>
    <row r="151" spans="1:12" ht="12.75">
      <c r="A151" s="1">
        <v>42766</v>
      </c>
      <c r="B151" s="9">
        <f>+'Tr.Rec. AA-Cons'!D151</f>
        <v>172439.9103374972</v>
      </c>
      <c r="C151" s="9">
        <f>+'Tr.Rec. AA-Mod'!D151</f>
        <v>184255.75423343474</v>
      </c>
      <c r="D151" s="9">
        <f>+'Tr.Rec. AA-Mod'!E151</f>
        <v>167222.60478893525</v>
      </c>
      <c r="E151" s="9">
        <f>+'Tr.Rec. AA-Cons'!F151</f>
        <v>-1200.9870337398315</v>
      </c>
      <c r="F151" s="9">
        <f>+'Tr.Rec. AA-Mod'!F151</f>
        <v>-1199.5659189367434</v>
      </c>
      <c r="G151" s="9">
        <f>+'Tr.Rec. AA-Mod'!G151</f>
        <v>-468.74852158725844</v>
      </c>
      <c r="H151" s="16">
        <f>+'Tr.Rec. AA-Cons'!H151</f>
        <v>0.05217305548561946</v>
      </c>
      <c r="I151" s="16">
        <f>+'Tr.Rec. AA-Mod'!H151</f>
        <v>0.17033149444499496</v>
      </c>
      <c r="J151" s="15">
        <f aca="true" t="shared" si="33" ref="J151:L152">STDEVP(B142:B153)</f>
        <v>5945.356450228542</v>
      </c>
      <c r="K151" s="15">
        <f t="shared" si="33"/>
        <v>6562.92247279115</v>
      </c>
      <c r="L151" s="15">
        <f t="shared" si="33"/>
        <v>5485.27014218874</v>
      </c>
    </row>
    <row r="152" spans="1:12" ht="12.75">
      <c r="A152" s="1">
        <v>42794</v>
      </c>
      <c r="B152" s="9">
        <f>+'Tr.Rec. AA-Cons'!D152</f>
        <v>177738.00911130905</v>
      </c>
      <c r="C152" s="9">
        <f>+'Tr.Rec. AA-Mod'!D152</f>
        <v>189529.80182666393</v>
      </c>
      <c r="D152" s="9">
        <f>+'Tr.Rec. AA-Mod'!E152</f>
        <v>170796.3371631698</v>
      </c>
      <c r="E152" s="9">
        <f>+'Tr.Rec. AA-Cons'!F152</f>
        <v>5298.0987738118565</v>
      </c>
      <c r="F152" s="9">
        <f>+'Tr.Rec. AA-Mod'!F152</f>
        <v>5274.047593229188</v>
      </c>
      <c r="G152" s="9">
        <f>+'Tr.Rec. AA-Mod'!G152</f>
        <v>3573.7323742345616</v>
      </c>
      <c r="H152" s="16">
        <f>+'Tr.Rec. AA-Cons'!H152</f>
        <v>0.06941671948139216</v>
      </c>
      <c r="I152" s="16">
        <f>+'Tr.Rec. AA-Mod'!H152</f>
        <v>0.18733464663494104</v>
      </c>
      <c r="J152" s="15">
        <f t="shared" si="33"/>
        <v>6305.7050513484855</v>
      </c>
      <c r="K152" s="15">
        <f t="shared" si="33"/>
        <v>6900.942523880344</v>
      </c>
      <c r="L152" s="15">
        <f t="shared" si="33"/>
        <v>5854.593264080879</v>
      </c>
    </row>
    <row r="153" spans="1:12" ht="12.75">
      <c r="A153" s="1">
        <v>42825</v>
      </c>
      <c r="B153" s="9">
        <f>+'Tr.Rec. AA-Cons'!D153</f>
        <v>179570.0629534001</v>
      </c>
      <c r="C153" s="9">
        <f>+'Tr.Rec. AA-Mod'!D153</f>
        <v>190939.22363773885</v>
      </c>
      <c r="D153" s="9">
        <f>+'Tr.Rec. AA-Mod'!E153</f>
        <v>172907.09798547314</v>
      </c>
      <c r="E153" s="9">
        <f>+'Tr.Rec. AA-Cons'!F153</f>
        <v>1832.0538420910598</v>
      </c>
      <c r="F153" s="9">
        <f>+'Tr.Rec. AA-Mod'!F153</f>
        <v>1409.4218110749207</v>
      </c>
      <c r="G153" s="9">
        <f>+'Tr.Rec. AA-Mod'!G153</f>
        <v>2110.760822303331</v>
      </c>
      <c r="H153" s="16">
        <f>+'Tr.Rec. AA-Cons'!H153</f>
        <v>0.06662964967926954</v>
      </c>
      <c r="I153" s="16">
        <f>+'Tr.Rec. AA-Mod'!H153</f>
        <v>0.18032125652265707</v>
      </c>
      <c r="J153" s="15">
        <f aca="true" t="shared" si="34" ref="J153:L154">STDEVP(B144:B155)</f>
        <v>6597.677720285833</v>
      </c>
      <c r="K153" s="15">
        <f t="shared" si="34"/>
        <v>7187.351929799785</v>
      </c>
      <c r="L153" s="15">
        <f t="shared" si="34"/>
        <v>6216.638925621982</v>
      </c>
    </row>
    <row r="154" spans="1:12" ht="12.75">
      <c r="A154" s="1">
        <v>42855</v>
      </c>
      <c r="B154" s="9">
        <f>+'Tr.Rec. AA-Cons'!D154</f>
        <v>180317.26325111446</v>
      </c>
      <c r="C154" s="9">
        <f>+'Tr.Rec. AA-Mod'!D154</f>
        <v>191721.59663040325</v>
      </c>
      <c r="D154" s="9">
        <f>+'Tr.Rec. AA-Mod'!E154</f>
        <v>173683.7867073041</v>
      </c>
      <c r="E154" s="9">
        <f>+'Tr.Rec. AA-Cons'!F154</f>
        <v>747.2002977143566</v>
      </c>
      <c r="F154" s="9">
        <f>+'Tr.Rec. AA-Mod'!F154</f>
        <v>782.372992664401</v>
      </c>
      <c r="G154" s="9">
        <f>+'Tr.Rec. AA-Mod'!G154</f>
        <v>776.6887218309566</v>
      </c>
      <c r="H154" s="16">
        <f>+'Tr.Rec. AA-Cons'!H154</f>
        <v>0.06633476543810368</v>
      </c>
      <c r="I154" s="16">
        <f>+'Tr.Rec. AA-Mod'!H154</f>
        <v>0.18037809923099157</v>
      </c>
      <c r="J154" s="15">
        <f t="shared" si="34"/>
        <v>6277.809383727131</v>
      </c>
      <c r="K154" s="15">
        <f t="shared" si="34"/>
        <v>6759.8685965650475</v>
      </c>
      <c r="L154" s="15">
        <f t="shared" si="34"/>
        <v>5821.39971607446</v>
      </c>
    </row>
    <row r="155" spans="1:12" ht="12.75">
      <c r="A155" s="1">
        <v>42886</v>
      </c>
      <c r="B155" s="9">
        <f>+'Tr.Rec. AA-Cons'!D155</f>
        <v>180192.52797493903</v>
      </c>
      <c r="C155" s="9">
        <f>+'Tr.Rec. AA-Mod'!D155</f>
        <v>191525.85689428748</v>
      </c>
      <c r="D155" s="9">
        <f>+'Tr.Rec. AA-Mod'!E155</f>
        <v>173441.02169939506</v>
      </c>
      <c r="E155" s="9">
        <f>+'Tr.Rec. AA-Cons'!F155</f>
        <v>-124.73527617543004</v>
      </c>
      <c r="F155" s="9">
        <f>+'Tr.Rec. AA-Mod'!F155</f>
        <v>-195.73973611576366</v>
      </c>
      <c r="G155" s="9">
        <f>+'Tr.Rec. AA-Mod'!G155</f>
        <v>-242.7650079090381</v>
      </c>
      <c r="H155" s="16">
        <f>+'Tr.Rec. AA-Cons'!H155</f>
        <v>0.06751506275543973</v>
      </c>
      <c r="I155" s="16">
        <f>+'Tr.Rec. AA-Mod'!H155</f>
        <v>0.18084835194892435</v>
      </c>
      <c r="J155" s="15">
        <f aca="true" t="shared" si="35" ref="J155:L156">STDEVP(B146:B157)</f>
        <v>5880.244368885089</v>
      </c>
      <c r="K155" s="15">
        <f t="shared" si="35"/>
        <v>6239.863046656612</v>
      </c>
      <c r="L155" s="15">
        <f t="shared" si="35"/>
        <v>5382.898226134055</v>
      </c>
    </row>
    <row r="156" spans="1:12" ht="12.75">
      <c r="A156" s="1">
        <v>42916</v>
      </c>
      <c r="B156" s="9">
        <f>+'Tr.Rec. AA-Cons'!D156</f>
        <v>178395.14385044426</v>
      </c>
      <c r="C156" s="9">
        <f>+'Tr.Rec. AA-Mod'!D156</f>
        <v>189281.7308419476</v>
      </c>
      <c r="D156" s="9">
        <f>+'Tr.Rec. AA-Mod'!E156</f>
        <v>171008.20816423008</v>
      </c>
      <c r="E156" s="9">
        <f>+'Tr.Rec. AA-Cons'!F156</f>
        <v>-1797.384124494769</v>
      </c>
      <c r="F156" s="9">
        <f>+'Tr.Rec. AA-Mod'!F156</f>
        <v>-2244.1260523398814</v>
      </c>
      <c r="G156" s="9">
        <f>+'Tr.Rec. AA-Mod'!G156</f>
        <v>-2432.8135351649835</v>
      </c>
      <c r="H156" s="16">
        <f>+'Tr.Rec. AA-Cons'!H156</f>
        <v>0.0738693568621418</v>
      </c>
      <c r="I156" s="16">
        <f>+'Tr.Rec. AA-Mod'!H156</f>
        <v>0.18273522677717513</v>
      </c>
      <c r="J156" s="15">
        <f t="shared" si="35"/>
        <v>5339.201603911563</v>
      </c>
      <c r="K156" s="15">
        <f t="shared" si="35"/>
        <v>5581.407860291249</v>
      </c>
      <c r="L156" s="15">
        <f t="shared" si="35"/>
        <v>4863.792453454566</v>
      </c>
    </row>
    <row r="157" spans="1:12" ht="12.75">
      <c r="A157" s="1">
        <v>42947</v>
      </c>
      <c r="B157" s="9">
        <f>+'Tr.Rec. AA-Cons'!D157</f>
        <v>176433.65333592173</v>
      </c>
      <c r="C157" s="9">
        <f>+'Tr.Rec. AA-Mod'!D157</f>
        <v>186773.09929459207</v>
      </c>
      <c r="D157" s="9">
        <f>+'Tr.Rec. AA-Mod'!E157</f>
        <v>169333.68750893103</v>
      </c>
      <c r="E157" s="9">
        <f>+'Tr.Rec. AA-Cons'!F157</f>
        <v>-1961.4905145225348</v>
      </c>
      <c r="F157" s="9">
        <f>+'Tr.Rec. AA-Mod'!F157</f>
        <v>-2508.6315473555296</v>
      </c>
      <c r="G157" s="9">
        <f>+'Tr.Rec. AA-Mod'!G157</f>
        <v>-1674.5206552990421</v>
      </c>
      <c r="H157" s="16">
        <f>+'Tr.Rec. AA-Cons'!H157</f>
        <v>0.07099965826990706</v>
      </c>
      <c r="I157" s="16">
        <f>+'Tr.Rec. AA-Mod'!H157</f>
        <v>0.1743941178566104</v>
      </c>
      <c r="J157" s="15">
        <f aca="true" t="shared" si="36" ref="J157:L158">STDEVP(B148:B159)</f>
        <v>4512.551732418666</v>
      </c>
      <c r="K157" s="15">
        <f t="shared" si="36"/>
        <v>4534.108782801173</v>
      </c>
      <c r="L157" s="15">
        <f t="shared" si="36"/>
        <v>4089.791395172717</v>
      </c>
    </row>
    <row r="158" spans="1:12" ht="12.75">
      <c r="A158" s="1">
        <v>42978</v>
      </c>
      <c r="B158" s="9">
        <f>+'Tr.Rec. AA-Cons'!D158</f>
        <v>176334.91937609582</v>
      </c>
      <c r="C158" s="9">
        <f>+'Tr.Rec. AA-Mod'!D158</f>
        <v>186520.0584230791</v>
      </c>
      <c r="D158" s="9">
        <f>+'Tr.Rec. AA-Mod'!E158</f>
        <v>168881.97602090938</v>
      </c>
      <c r="E158" s="9">
        <f>+'Tr.Rec. AA-Cons'!F158</f>
        <v>-98.73395982591319</v>
      </c>
      <c r="F158" s="9">
        <f>+'Tr.Rec. AA-Mod'!F158</f>
        <v>-253.0408715129597</v>
      </c>
      <c r="G158" s="9">
        <f>+'Tr.Rec. AA-Mod'!G158</f>
        <v>-451.7114880216541</v>
      </c>
      <c r="H158" s="16">
        <f>+'Tr.Rec. AA-Cons'!H158</f>
        <v>0.07452943355186448</v>
      </c>
      <c r="I158" s="16">
        <f>+'Tr.Rec. AA-Mod'!H158</f>
        <v>0.1763808240216973</v>
      </c>
      <c r="J158" s="15">
        <f t="shared" si="36"/>
        <v>3767.173354976249</v>
      </c>
      <c r="K158" s="15">
        <f t="shared" si="36"/>
        <v>3721.613788241583</v>
      </c>
      <c r="L158" s="15">
        <f t="shared" si="36"/>
        <v>3362.3416964931735</v>
      </c>
    </row>
    <row r="159" spans="1:12" ht="12.75">
      <c r="A159" s="1">
        <v>43008</v>
      </c>
      <c r="B159" s="9">
        <f>+'Tr.Rec. AA-Cons'!D159</f>
        <v>179275.41484280993</v>
      </c>
      <c r="C159" s="9">
        <f>+'Tr.Rec. AA-Mod'!D159</f>
        <v>190025.59730948368</v>
      </c>
      <c r="D159" s="9">
        <f>+'Tr.Rec. AA-Mod'!E159</f>
        <v>172204.79303921774</v>
      </c>
      <c r="E159" s="9">
        <f>+'Tr.Rec. AA-Cons'!F159</f>
        <v>2940.4954667141137</v>
      </c>
      <c r="F159" s="9">
        <f>+'Tr.Rec. AA-Mod'!F159</f>
        <v>3505.538886404567</v>
      </c>
      <c r="G159" s="9">
        <f>+'Tr.Rec. AA-Mod'!G159</f>
        <v>3322.8170183083566</v>
      </c>
      <c r="H159" s="16">
        <f>+'Tr.Rec. AA-Cons'!H159</f>
        <v>0.07070621803592192</v>
      </c>
      <c r="I159" s="16">
        <f>+'Tr.Rec. AA-Mod'!H159</f>
        <v>0.17820804270265933</v>
      </c>
      <c r="J159" s="15">
        <f aca="true" t="shared" si="37" ref="J159:L160">STDEVP(B150:B161)</f>
        <v>3022.0499151890926</v>
      </c>
      <c r="K159" s="15">
        <f t="shared" si="37"/>
        <v>3136.395031616604</v>
      </c>
      <c r="L159" s="15">
        <f t="shared" si="37"/>
        <v>2687.542544147753</v>
      </c>
    </row>
    <row r="160" spans="1:12" ht="12.75">
      <c r="A160" s="1">
        <v>43039</v>
      </c>
      <c r="B160" s="9">
        <f>+'Tr.Rec. AA-Cons'!D160</f>
        <v>183091.95878426975</v>
      </c>
      <c r="C160" s="9">
        <f>+'Tr.Rec. AA-Mod'!D160</f>
        <v>194826.68469784202</v>
      </c>
      <c r="D160" s="9">
        <f>+'Tr.Rec. AA-Mod'!E160</f>
        <v>175973.97374744355</v>
      </c>
      <c r="E160" s="9">
        <f>+'Tr.Rec. AA-Cons'!F160</f>
        <v>3816.5439414598222</v>
      </c>
      <c r="F160" s="9">
        <f>+'Tr.Rec. AA-Mod'!F160</f>
        <v>4801.087388358341</v>
      </c>
      <c r="G160" s="9">
        <f>+'Tr.Rec. AA-Mod'!G160</f>
        <v>3769.1807082258165</v>
      </c>
      <c r="H160" s="16">
        <f>+'Tr.Rec. AA-Cons'!H160</f>
        <v>0.07117985036826213</v>
      </c>
      <c r="I160" s="16">
        <f>+'Tr.Rec. AA-Mod'!H160</f>
        <v>0.18852710950398466</v>
      </c>
      <c r="J160" s="15">
        <f t="shared" si="37"/>
        <v>2740.6787051122024</v>
      </c>
      <c r="K160" s="15">
        <f t="shared" si="37"/>
        <v>2995.9320314725246</v>
      </c>
      <c r="L160" s="15">
        <f t="shared" si="37"/>
        <v>2470.875856578849</v>
      </c>
    </row>
    <row r="161" spans="1:12" ht="12.75">
      <c r="A161" s="1">
        <v>43069</v>
      </c>
      <c r="B161" s="9">
        <f>+'Tr.Rec. AA-Cons'!D161</f>
        <v>181864.4464539211</v>
      </c>
      <c r="C161" s="9">
        <f>+'Tr.Rec. AA-Mod'!D161</f>
        <v>193752.94782766968</v>
      </c>
      <c r="D161" s="9">
        <f>+'Tr.Rec. AA-Mod'!E161</f>
        <v>174749.63061188458</v>
      </c>
      <c r="E161" s="9">
        <f>+'Tr.Rec. AA-Cons'!F161</f>
        <v>-1227.5123303486616</v>
      </c>
      <c r="F161" s="9">
        <f>+'Tr.Rec. AA-Mod'!F161</f>
        <v>-1073.7368701723462</v>
      </c>
      <c r="G161" s="9">
        <f>+'Tr.Rec. AA-Mod'!G161</f>
        <v>-1224.343135558971</v>
      </c>
      <c r="H161" s="16">
        <f>+'Tr.Rec. AA-Cons'!H161</f>
        <v>0.07114815842036504</v>
      </c>
      <c r="I161" s="16">
        <f>+'Tr.Rec. AA-Mod'!H161</f>
        <v>0.19003317215785098</v>
      </c>
      <c r="J161" s="15">
        <f aca="true" t="shared" si="38" ref="J161:L162">STDEVP(B152:B163)</f>
        <v>2150.4664880269497</v>
      </c>
      <c r="K161" s="15">
        <f t="shared" si="38"/>
        <v>2741.521128786746</v>
      </c>
      <c r="L161" s="15">
        <f t="shared" si="38"/>
        <v>2204.800110626001</v>
      </c>
    </row>
    <row r="162" spans="1:12" ht="12.75">
      <c r="A162" s="1">
        <v>43099</v>
      </c>
      <c r="B162" s="9">
        <f>+'Tr.Rec. AA-Cons'!D162</f>
        <v>180775.44956031084</v>
      </c>
      <c r="C162" s="9">
        <f>+'Tr.Rec. AA-Mod'!D162</f>
        <v>192869.73335999626</v>
      </c>
      <c r="D162" s="9">
        <f>+'Tr.Rec. AA-Mod'!E162</f>
        <v>173434.241580532</v>
      </c>
      <c r="E162" s="9">
        <f>+'Tr.Rec. AA-Cons'!F162</f>
        <v>-1088.9968936102523</v>
      </c>
      <c r="F162" s="9">
        <f>+'Tr.Rec. AA-Mod'!F162</f>
        <v>-883.214467673417</v>
      </c>
      <c r="G162" s="9">
        <f>+'Tr.Rec. AA-Mod'!G162</f>
        <v>-1315.3890313525917</v>
      </c>
      <c r="H162" s="16">
        <f>+'Tr.Rec. AA-Cons'!H162</f>
        <v>0.07341207979778841</v>
      </c>
      <c r="I162" s="16">
        <f>+'Tr.Rec. AA-Mod'!H162</f>
        <v>0.19435491779464265</v>
      </c>
      <c r="J162" s="15">
        <f t="shared" si="38"/>
        <v>2064.7895199188342</v>
      </c>
      <c r="K162" s="15">
        <f t="shared" si="38"/>
        <v>2701.1242442871685</v>
      </c>
      <c r="L162" s="15">
        <f t="shared" si="38"/>
        <v>2131.135410056338</v>
      </c>
    </row>
    <row r="163" spans="1:12" ht="12.75">
      <c r="A163" s="1">
        <v>43131</v>
      </c>
      <c r="B163" s="9">
        <f>+'Tr.Rec. AA-Cons'!D163</f>
        <v>182829.90121209767</v>
      </c>
      <c r="C163" s="9">
        <f>+'Tr.Rec. AA-Mod'!D163</f>
        <v>195449.19807192887</v>
      </c>
      <c r="D163" s="9">
        <f>+'Tr.Rec. AA-Mod'!E163</f>
        <v>175646.8183956214</v>
      </c>
      <c r="E163" s="9">
        <f>+'Tr.Rec. AA-Cons'!F163</f>
        <v>2054.4516517868324</v>
      </c>
      <c r="F163" s="9">
        <f>+'Tr.Rec. AA-Mod'!F163</f>
        <v>2579.464711932611</v>
      </c>
      <c r="G163" s="9">
        <f>+'Tr.Rec. AA-Mod'!G163</f>
        <v>2212.5768150894146</v>
      </c>
      <c r="H163" s="16">
        <f>+'Tr.Rec. AA-Cons'!H163</f>
        <v>0.07183082816476283</v>
      </c>
      <c r="I163" s="16">
        <f>+'Tr.Rec. AA-Mod'!H163</f>
        <v>0.1980237967630747</v>
      </c>
      <c r="J163" s="15">
        <f aca="true" t="shared" si="39" ref="J163:L164">STDEVP(B154:B165)</f>
        <v>2062.6099709583073</v>
      </c>
      <c r="K163" s="15">
        <f t="shared" si="39"/>
        <v>2707.3819536766287</v>
      </c>
      <c r="L163" s="15">
        <f t="shared" si="39"/>
        <v>2301.7022605107754</v>
      </c>
    </row>
    <row r="164" spans="1:12" ht="12.75">
      <c r="A164" s="1">
        <v>43159</v>
      </c>
      <c r="B164" s="9">
        <f>+'Tr.Rec. AA-Cons'!D164</f>
        <v>179783.2556013393</v>
      </c>
      <c r="C164" s="9">
        <f>+'Tr.Rec. AA-Mod'!D164</f>
        <v>190997.64344621127</v>
      </c>
      <c r="D164" s="9">
        <f>+'Tr.Rec. AA-Mod'!E164</f>
        <v>172774.22817829996</v>
      </c>
      <c r="E164" s="9">
        <f>+'Tr.Rec. AA-Cons'!F164</f>
        <v>-3046.6456107583654</v>
      </c>
      <c r="F164" s="9">
        <f>+'Tr.Rec. AA-Mod'!F164</f>
        <v>-4451.554625717603</v>
      </c>
      <c r="G164" s="9">
        <f>+'Tr.Rec. AA-Mod'!G164</f>
        <v>-2872.5902173214417</v>
      </c>
      <c r="H164" s="16">
        <f>+'Tr.Rec. AA-Cons'!H164</f>
        <v>0.07009027423039327</v>
      </c>
      <c r="I164" s="16">
        <f>+'Tr.Rec. AA-Mod'!H164</f>
        <v>0.18223415267911292</v>
      </c>
      <c r="J164" s="15">
        <f t="shared" si="39"/>
        <v>2279.0641712037004</v>
      </c>
      <c r="K164" s="15">
        <f t="shared" si="39"/>
        <v>2875.69983626851</v>
      </c>
      <c r="L164" s="15">
        <f t="shared" si="39"/>
        <v>2336.5009053957506</v>
      </c>
    </row>
    <row r="165" spans="1:12" ht="12.75">
      <c r="A165" s="1">
        <v>43190</v>
      </c>
      <c r="B165" s="9">
        <f>+'Tr.Rec. AA-Cons'!D165</f>
        <v>179809.28786849562</v>
      </c>
      <c r="C165" s="9">
        <f>+'Tr.Rec. AA-Mod'!D165</f>
        <v>190515.08959431257</v>
      </c>
      <c r="D165" s="9">
        <f>+'Tr.Rec. AA-Mod'!E165</f>
        <v>169683.17136915305</v>
      </c>
      <c r="E165" s="9">
        <f>+'Tr.Rec. AA-Cons'!F165</f>
        <v>26.032267156318994</v>
      </c>
      <c r="F165" s="9">
        <f>+'Tr.Rec. AA-Mod'!F165</f>
        <v>-482.5538518987014</v>
      </c>
      <c r="G165" s="9">
        <f>+'Tr.Rec. AA-Mod'!G165</f>
        <v>-3091.0568091469177</v>
      </c>
      <c r="H165" s="16">
        <f>+'Tr.Rec. AA-Cons'!H165</f>
        <v>0.10126116499342563</v>
      </c>
      <c r="I165" s="16">
        <f>+'Tr.Rec. AA-Mod'!H165</f>
        <v>0.20831918225159507</v>
      </c>
      <c r="J165" s="15">
        <f aca="true" t="shared" si="40" ref="J165:L166">STDEVP(B156:B167)</f>
        <v>2304.116350828439</v>
      </c>
      <c r="K165" s="15">
        <f t="shared" si="40"/>
        <v>2941.7201863619316</v>
      </c>
      <c r="L165" s="15">
        <f t="shared" si="40"/>
        <v>2415.900079767676</v>
      </c>
    </row>
    <row r="166" spans="1:12" ht="12.75">
      <c r="A166" s="1">
        <v>43220</v>
      </c>
      <c r="B166" s="9">
        <f>+'Tr.Rec. AA-Cons'!D166</f>
        <v>183423.09534059235</v>
      </c>
      <c r="C166" s="9">
        <f>+'Tr.Rec. AA-Mod'!D166</f>
        <v>194695.12747901338</v>
      </c>
      <c r="D166" s="9">
        <f>+'Tr.Rec. AA-Mod'!E166</f>
        <v>174362.47791034196</v>
      </c>
      <c r="E166" s="9">
        <f>+'Tr.Rec. AA-Cons'!F166</f>
        <v>3613.807472096727</v>
      </c>
      <c r="F166" s="9">
        <f>+'Tr.Rec. AA-Mod'!F166</f>
        <v>4180.0378847008105</v>
      </c>
      <c r="G166" s="9">
        <f>+'Tr.Rec. AA-Mod'!G166</f>
        <v>4679.306541188911</v>
      </c>
      <c r="H166" s="16">
        <f>+'Tr.Rec. AA-Cons'!H166</f>
        <v>0.09060617430250395</v>
      </c>
      <c r="I166" s="16">
        <f>+'Tr.Rec. AA-Mod'!H166</f>
        <v>0.20332649568671424</v>
      </c>
      <c r="J166" s="15">
        <f t="shared" si="40"/>
        <v>2307.7416007587044</v>
      </c>
      <c r="K166" s="15">
        <f t="shared" si="40"/>
        <v>2968.3213611122515</v>
      </c>
      <c r="L166" s="15">
        <f t="shared" si="40"/>
        <v>2487.939539673277</v>
      </c>
    </row>
    <row r="167" spans="1:12" ht="12.75">
      <c r="A167" s="1">
        <v>43251</v>
      </c>
      <c r="B167" s="9">
        <f>+'Tr.Rec. AA-Cons'!D167</f>
        <v>181409.3570412226</v>
      </c>
      <c r="C167" s="9">
        <f>+'Tr.Rec. AA-Mod'!D167</f>
        <v>193672.31534886328</v>
      </c>
      <c r="D167" s="9">
        <f>+'Tr.Rec. AA-Mod'!E167</f>
        <v>174944.6767909758</v>
      </c>
      <c r="E167" s="9">
        <f>+'Tr.Rec. AA-Cons'!F167</f>
        <v>-2013.7382993697538</v>
      </c>
      <c r="F167" s="9">
        <f>+'Tr.Rec. AA-Mod'!F167</f>
        <v>-1022.8121301500942</v>
      </c>
      <c r="G167" s="9">
        <f>+'Tr.Rec. AA-Mod'!G167</f>
        <v>582.198880633834</v>
      </c>
      <c r="H167" s="16">
        <f>+'Tr.Rec. AA-Cons'!H167</f>
        <v>0.06464680250246801</v>
      </c>
      <c r="I167" s="16">
        <f>+'Tr.Rec. AA-Mod'!H167</f>
        <v>0.18727638557887505</v>
      </c>
      <c r="J167" s="15">
        <f aca="true" t="shared" si="41" ref="J167:L168">STDEVP(B158:B169)</f>
        <v>1981.5919193181119</v>
      </c>
      <c r="K167" s="15">
        <f t="shared" si="41"/>
        <v>2635.9459968230176</v>
      </c>
      <c r="L167" s="15">
        <f t="shared" si="41"/>
        <v>2438.265564962578</v>
      </c>
    </row>
    <row r="168" spans="1:12" ht="12.75">
      <c r="A168" s="1">
        <v>43281</v>
      </c>
      <c r="B168" s="9">
        <f>+'Tr.Rec. AA-Cons'!D168</f>
        <v>182571.93717877835</v>
      </c>
      <c r="C168" s="9">
        <f>+'Tr.Rec. AA-Mod'!D168</f>
        <v>194748.80796558308</v>
      </c>
      <c r="D168" s="9">
        <f>+'Tr.Rec. AA-Mod'!E168</f>
        <v>175777.71890350684</v>
      </c>
      <c r="E168" s="9">
        <f>+'Tr.Rec. AA-Cons'!F168</f>
        <v>1162.5801375557494</v>
      </c>
      <c r="F168" s="9">
        <f>+'Tr.Rec. AA-Mod'!F168</f>
        <v>1076.4926167197991</v>
      </c>
      <c r="G168" s="9">
        <f>+'Tr.Rec. AA-Mod'!G168</f>
        <v>833.0421125310531</v>
      </c>
      <c r="H168" s="16">
        <f>+'Tr.Rec. AA-Cons'!H168</f>
        <v>0.06794218275271513</v>
      </c>
      <c r="I168" s="16">
        <f>+'Tr.Rec. AA-Mod'!H168</f>
        <v>0.1897108906207623</v>
      </c>
      <c r="J168" s="15">
        <f t="shared" si="41"/>
        <v>1361.5647125895343</v>
      </c>
      <c r="K168" s="15">
        <f t="shared" si="41"/>
        <v>1948.3013125482025</v>
      </c>
      <c r="L168" s="15">
        <f t="shared" si="41"/>
        <v>2063.6749508478388</v>
      </c>
    </row>
    <row r="169" spans="1:12" ht="12.75">
      <c r="A169" s="1">
        <v>43312</v>
      </c>
      <c r="B169" s="9">
        <f>+'Tr.Rec. AA-Cons'!D169</f>
        <v>182651.93782196825</v>
      </c>
      <c r="C169" s="9">
        <f>+'Tr.Rec. AA-Mod'!D169</f>
        <v>195554.15112473714</v>
      </c>
      <c r="D169" s="9">
        <f>+'Tr.Rec. AA-Mod'!E169</f>
        <v>177249.57950188697</v>
      </c>
      <c r="E169" s="9">
        <f>+'Tr.Rec. AA-Cons'!F169</f>
        <v>80.00064318990917</v>
      </c>
      <c r="F169" s="9">
        <f>+'Tr.Rec. AA-Mod'!F169</f>
        <v>805.3431591540575</v>
      </c>
      <c r="G169" s="9">
        <f>+'Tr.Rec. AA-Mod'!G169</f>
        <v>1471.8605983801244</v>
      </c>
      <c r="H169" s="16">
        <f>+'Tr.Rec. AA-Cons'!H169</f>
        <v>0.054023583200812686</v>
      </c>
      <c r="I169" s="16">
        <f>+'Tr.Rec. AA-Mod'!H169</f>
        <v>0.18304571622850152</v>
      </c>
      <c r="J169" s="15">
        <f aca="true" t="shared" si="42" ref="J169:L170">STDEVP(B160:B171)</f>
        <v>1179.6008386457465</v>
      </c>
      <c r="K169" s="15">
        <f t="shared" si="42"/>
        <v>1751.165411069748</v>
      </c>
      <c r="L169" s="15">
        <f t="shared" si="42"/>
        <v>2080.6453444438703</v>
      </c>
    </row>
    <row r="170" spans="1:12" ht="12.75">
      <c r="A170" s="1">
        <v>43343</v>
      </c>
      <c r="B170" s="9">
        <f>+'Tr.Rec. AA-Cons'!D170</f>
        <v>182280.02037332876</v>
      </c>
      <c r="C170" s="9">
        <f>+'Tr.Rec. AA-Mod'!D170</f>
        <v>195761.12021749842</v>
      </c>
      <c r="D170" s="9">
        <f>+'Tr.Rec. AA-Mod'!E170</f>
        <v>176860.32640268494</v>
      </c>
      <c r="E170" s="9">
        <f>+'Tr.Rec. AA-Cons'!F170</f>
        <v>-371.91744863949134</v>
      </c>
      <c r="F170" s="9">
        <f>+'Tr.Rec. AA-Mod'!F170</f>
        <v>206.9690927612828</v>
      </c>
      <c r="G170" s="9">
        <f>+'Tr.Rec. AA-Mod'!G170</f>
        <v>-389.2530992020329</v>
      </c>
      <c r="H170" s="16">
        <f>+'Tr.Rec. AA-Cons'!H170</f>
        <v>0.05419693970643813</v>
      </c>
      <c r="I170" s="16">
        <f>+'Tr.Rec. AA-Mod'!H170</f>
        <v>0.18900793814813488</v>
      </c>
      <c r="J170" s="15">
        <f t="shared" si="42"/>
        <v>1755.5499134771255</v>
      </c>
      <c r="K170" s="15">
        <f t="shared" si="42"/>
        <v>2138.5085734230997</v>
      </c>
      <c r="L170" s="15">
        <f t="shared" si="42"/>
        <v>2250.6675899951897</v>
      </c>
    </row>
    <row r="171" spans="1:12" ht="12.75">
      <c r="A171" s="1">
        <v>43373</v>
      </c>
      <c r="B171" s="9">
        <f>+'Tr.Rec. AA-Cons'!D171</f>
        <v>182663.5666246113</v>
      </c>
      <c r="C171" s="9">
        <f>+'Tr.Rec. AA-Mod'!D171</f>
        <v>196223.65831098775</v>
      </c>
      <c r="D171" s="9">
        <f>+'Tr.Rec. AA-Mod'!E171</f>
        <v>177330.61534337478</v>
      </c>
      <c r="E171" s="9">
        <f>+'Tr.Rec. AA-Cons'!F171</f>
        <v>383.54625128253247</v>
      </c>
      <c r="F171" s="9">
        <f>+'Tr.Rec. AA-Mod'!F171</f>
        <v>462.5380934893328</v>
      </c>
      <c r="G171" s="9">
        <f>+'Tr.Rec. AA-Mod'!G171</f>
        <v>470.28894068984664</v>
      </c>
      <c r="H171" s="16">
        <f>+'Tr.Rec. AA-Cons'!H171</f>
        <v>0.0533295128123652</v>
      </c>
      <c r="I171" s="16">
        <f>+'Tr.Rec. AA-Mod'!H171</f>
        <v>0.18893042967612983</v>
      </c>
      <c r="J171" s="15">
        <f aca="true" t="shared" si="43" ref="J171:L172">STDEVP(B162:B173)</f>
        <v>2029.6164478275537</v>
      </c>
      <c r="K171" s="15">
        <f t="shared" si="43"/>
        <v>2329.7980006033927</v>
      </c>
      <c r="L171" s="15">
        <f t="shared" si="43"/>
        <v>2333.0472907534963</v>
      </c>
    </row>
    <row r="172" spans="1:12" ht="12.75">
      <c r="A172" s="1">
        <v>43404</v>
      </c>
      <c r="B172" s="9">
        <f>+'Tr.Rec. AA-Cons'!D172</f>
        <v>176951.64791844093</v>
      </c>
      <c r="C172" s="9">
        <f>+'Tr.Rec. AA-Mod'!D172</f>
        <v>189508.3627710519</v>
      </c>
      <c r="D172" s="9">
        <f>+'Tr.Rec. AA-Mod'!E172</f>
        <v>171482.22923829302</v>
      </c>
      <c r="E172" s="9">
        <f>+'Tr.Rec. AA-Cons'!F172</f>
        <v>-5711.918706170371</v>
      </c>
      <c r="F172" s="9">
        <f>+'Tr.Rec. AA-Mod'!F172</f>
        <v>-6715.295539935847</v>
      </c>
      <c r="G172" s="9">
        <f>+'Tr.Rec. AA-Mod'!G172</f>
        <v>-5848.386105081765</v>
      </c>
      <c r="H172" s="16">
        <f>+'Tr.Rec. AA-Cons'!H172</f>
        <v>0.054694186801479194</v>
      </c>
      <c r="I172" s="16">
        <f>+'Tr.Rec. AA-Mod'!H172</f>
        <v>0.1802613353275888</v>
      </c>
      <c r="J172" s="15">
        <f t="shared" si="43"/>
        <v>3238.459566037506</v>
      </c>
      <c r="K172" s="15">
        <f t="shared" si="43"/>
        <v>4024.6362538106</v>
      </c>
      <c r="L172" s="15">
        <f t="shared" si="43"/>
        <v>3639.683330481773</v>
      </c>
    </row>
    <row r="173" spans="1:12" ht="12.75">
      <c r="A173" s="1">
        <v>43434</v>
      </c>
      <c r="B173" s="9">
        <f>+'Tr.Rec. AA-Cons'!D173</f>
        <v>177660.00246841245</v>
      </c>
      <c r="C173" s="9">
        <f>+'Tr.Rec. AA-Mod'!D173</f>
        <v>190288.8374844943</v>
      </c>
      <c r="D173" s="9">
        <f>+'Tr.Rec. AA-Mod'!E173</f>
        <v>172267.3535080666</v>
      </c>
      <c r="E173" s="9">
        <f>+'Tr.Rec. AA-Cons'!F173</f>
        <v>708.3545499715256</v>
      </c>
      <c r="F173" s="9">
        <f>+'Tr.Rec. AA-Mod'!F173</f>
        <v>780.4747134423815</v>
      </c>
      <c r="G173" s="9">
        <f>+'Tr.Rec. AA-Mod'!G173</f>
        <v>785.1242697735725</v>
      </c>
      <c r="H173" s="16">
        <f>+'Tr.Rec. AA-Cons'!H173</f>
        <v>0.05392648960345858</v>
      </c>
      <c r="I173" s="16">
        <f>+'Tr.Rec. AA-Mod'!H173</f>
        <v>0.18021483976427688</v>
      </c>
      <c r="J173" s="15">
        <f aca="true" t="shared" si="44" ref="J173:L174">STDEVP(B164:B175)</f>
        <v>3600.019340014232</v>
      </c>
      <c r="K173" s="15">
        <f t="shared" si="44"/>
        <v>4508.394789115729</v>
      </c>
      <c r="L173" s="15">
        <f t="shared" si="44"/>
        <v>3620.442197368684</v>
      </c>
    </row>
    <row r="174" spans="1:12" ht="12.75">
      <c r="A174" s="1">
        <v>43465</v>
      </c>
      <c r="B174" s="9">
        <f>+'Tr.Rec. AA-Cons'!D174</f>
        <v>171957.91767723442</v>
      </c>
      <c r="C174" s="9">
        <f>+'Tr.Rec. AA-Mod'!D174</f>
        <v>181515.66989087415</v>
      </c>
      <c r="D174" s="9">
        <f>+'Tr.Rec. AA-Mod'!E174</f>
        <v>164244.64044684326</v>
      </c>
      <c r="E174" s="9">
        <f>+'Tr.Rec. AA-Cons'!F174</f>
        <v>-5702.084791178029</v>
      </c>
      <c r="F174" s="9">
        <f>+'Tr.Rec. AA-Mod'!F174</f>
        <v>-8773.167593620135</v>
      </c>
      <c r="G174" s="9">
        <f>+'Tr.Rec. AA-Mod'!G174</f>
        <v>-8022.71306122333</v>
      </c>
      <c r="H174" s="16">
        <f>+'Tr.Rec. AA-Cons'!H174</f>
        <v>0.07713277230391169</v>
      </c>
      <c r="I174" s="16">
        <f>+'Tr.Rec. AA-Mod'!H174</f>
        <v>0.17271029444030894</v>
      </c>
      <c r="J174" s="15">
        <f t="shared" si="44"/>
        <v>3726.123747182946</v>
      </c>
      <c r="K174" s="15">
        <f t="shared" si="44"/>
        <v>4685.561899126329</v>
      </c>
      <c r="L174" s="15">
        <f t="shared" si="44"/>
        <v>3689.6821149621346</v>
      </c>
    </row>
    <row r="175" spans="1:12" ht="12.75">
      <c r="A175" s="1">
        <v>43496</v>
      </c>
      <c r="B175" s="9">
        <f>+'Tr.Rec. AA-Cons'!D175</f>
        <v>173797.77647369562</v>
      </c>
      <c r="C175" s="9">
        <f>+'Tr.Rec. AA-Mod'!D175</f>
        <v>184070.82344555593</v>
      </c>
      <c r="D175" s="9">
        <f>+'Tr.Rec. AA-Mod'!E175</f>
        <v>171519.3320297017</v>
      </c>
      <c r="E175" s="9">
        <f>+'Tr.Rec. AA-Cons'!F175</f>
        <v>1839.8587964611943</v>
      </c>
      <c r="F175" s="9">
        <f>+'Tr.Rec. AA-Mod'!F175</f>
        <v>2555.153554681776</v>
      </c>
      <c r="G175" s="9">
        <f>+'Tr.Rec. AA-Mod'!G175</f>
        <v>7274.691582858446</v>
      </c>
      <c r="H175" s="16">
        <f>+'Tr.Rec. AA-Cons'!H175</f>
        <v>0.02278444443993899</v>
      </c>
      <c r="I175" s="16">
        <f>+'Tr.Rec. AA-Mod'!H175</f>
        <v>0.1255149141585421</v>
      </c>
      <c r="J175" s="15">
        <f aca="true" t="shared" si="45" ref="J175:L176">STDEVP(B166:B177)</f>
        <v>3749.497630646365</v>
      </c>
      <c r="K175" s="15">
        <f t="shared" si="45"/>
        <v>4733.7813323576565</v>
      </c>
      <c r="L175" s="15">
        <f t="shared" si="45"/>
        <v>3736.507825260364</v>
      </c>
    </row>
    <row r="176" spans="1:12" ht="12.75">
      <c r="A176" s="1">
        <v>43524</v>
      </c>
      <c r="B176" s="9">
        <f>+'Tr.Rec. AA-Cons'!D176</f>
        <v>176076.77658294485</v>
      </c>
      <c r="C176" s="9">
        <f>+'Tr.Rec. AA-Mod'!D176</f>
        <v>186859.40673276642</v>
      </c>
      <c r="D176" s="9">
        <f>+'Tr.Rec. AA-Mod'!E176</f>
        <v>175864.70626334986</v>
      </c>
      <c r="E176" s="9">
        <f>+'Tr.Rec. AA-Cons'!F176</f>
        <v>2279.000109249231</v>
      </c>
      <c r="F176" s="9">
        <f>+'Tr.Rec. AA-Mod'!F176</f>
        <v>2788.5832872104947</v>
      </c>
      <c r="G176" s="9">
        <f>+'Tr.Rec. AA-Mod'!G176</f>
        <v>4345.374233648152</v>
      </c>
      <c r="H176" s="16">
        <f>+'Tr.Rec. AA-Cons'!H176</f>
        <v>0.0021207031959498135</v>
      </c>
      <c r="I176" s="16">
        <f>+'Tr.Rec. AA-Mod'!H176</f>
        <v>0.10994700469416552</v>
      </c>
      <c r="J176" s="15">
        <f t="shared" si="45"/>
        <v>3560.872783818202</v>
      </c>
      <c r="K176" s="15">
        <f t="shared" si="45"/>
        <v>4641.350152901274</v>
      </c>
      <c r="L176" s="15">
        <f t="shared" si="45"/>
        <v>4523.810741654344</v>
      </c>
    </row>
    <row r="177" spans="1:12" ht="12.75">
      <c r="A177" s="1">
        <v>43553</v>
      </c>
      <c r="B177" s="9">
        <f>+'Tr.Rec. AA-Cons'!D177</f>
        <v>177599.8038945894</v>
      </c>
      <c r="C177" s="9">
        <f>+'Tr.Rec. AA-Mod'!D177</f>
        <v>188647.07848108854</v>
      </c>
      <c r="D177" s="9">
        <f>+'Tr.Rec. AA-Mod'!E177</f>
        <v>178454.6513377642</v>
      </c>
      <c r="E177" s="9">
        <f>+'Tr.Rec. AA-Cons'!F177</f>
        <v>1523.027311644546</v>
      </c>
      <c r="F177" s="9">
        <f>+'Tr.Rec. AA-Mod'!F177</f>
        <v>1787.6717483221146</v>
      </c>
      <c r="G177" s="9">
        <f>+'Tr.Rec. AA-Mod'!G177</f>
        <v>2589.9450744143396</v>
      </c>
      <c r="H177" s="16">
        <f>+'Tr.Rec. AA-Cons'!H177</f>
        <v>-0.008548474431747888</v>
      </c>
      <c r="I177" s="16">
        <f>+'Tr.Rec. AA-Mod'!H177</f>
        <v>0.10192427143324356</v>
      </c>
      <c r="J177" s="15">
        <f aca="true" t="shared" si="46" ref="J177:L178">STDEVP(B168:B179)</f>
        <v>3480.507123568573</v>
      </c>
      <c r="K177" s="15">
        <f t="shared" si="46"/>
        <v>4572.804875520638</v>
      </c>
      <c r="L177" s="15">
        <f t="shared" si="46"/>
        <v>4606.4235959133875</v>
      </c>
    </row>
    <row r="178" spans="1:12" ht="12.75">
      <c r="A178" s="1">
        <v>43585</v>
      </c>
      <c r="B178" s="9">
        <f>+'Tr.Rec. AA-Cons'!D178</f>
        <v>180772.3281532106</v>
      </c>
      <c r="C178" s="9">
        <f>+'Tr.Rec. AA-Mod'!D178</f>
        <v>192911.91547525366</v>
      </c>
      <c r="D178" s="9">
        <f>+'Tr.Rec. AA-Mod'!E178</f>
        <v>183410.08135632006</v>
      </c>
      <c r="E178" s="9">
        <f>+'Tr.Rec. AA-Cons'!F178</f>
        <v>3172.5242586212116</v>
      </c>
      <c r="F178" s="9">
        <f>+'Tr.Rec. AA-Mod'!F178</f>
        <v>4264.836994165118</v>
      </c>
      <c r="G178" s="9">
        <f>+'Tr.Rec. AA-Mod'!G178</f>
        <v>4955.430018555868</v>
      </c>
      <c r="H178" s="16">
        <f>+'Tr.Rec. AA-Cons'!H178</f>
        <v>-0.026377532031094608</v>
      </c>
      <c r="I178" s="16">
        <f>+'Tr.Rec. AA-Mod'!H178</f>
        <v>0.09501834118933594</v>
      </c>
      <c r="J178" s="15">
        <f t="shared" si="46"/>
        <v>3267.0827573981733</v>
      </c>
      <c r="K178" s="15">
        <f t="shared" si="46"/>
        <v>4390.001071506933</v>
      </c>
      <c r="L178" s="15">
        <f t="shared" si="46"/>
        <v>4674.049206066835</v>
      </c>
    </row>
    <row r="179" spans="1:12" ht="12.75">
      <c r="A179" s="1">
        <v>43616</v>
      </c>
      <c r="B179" s="9">
        <f>+'Tr.Rec. AA-Cons'!D179</f>
        <v>178096.59505966792</v>
      </c>
      <c r="C179" s="9">
        <f>+'Tr.Rec. AA-Mod'!D179</f>
        <v>189346.05808586895</v>
      </c>
      <c r="D179" s="9">
        <f>+'Tr.Rec. AA-Mod'!E179</f>
        <v>178093.34242343908</v>
      </c>
      <c r="E179" s="9">
        <f>+'Tr.Rec. AA-Cons'!F179</f>
        <v>-2675.733093542687</v>
      </c>
      <c r="F179" s="9">
        <f>+'Tr.Rec. AA-Mod'!F179</f>
        <v>-3565.857389384706</v>
      </c>
      <c r="G179" s="9">
        <f>+'Tr.Rec. AA-Mod'!G179</f>
        <v>-5316.73893288098</v>
      </c>
      <c r="H179" s="16">
        <f>+'Tr.Rec. AA-Cons'!H179</f>
        <v>3.252636228845418E-05</v>
      </c>
      <c r="I179" s="16">
        <f>+'Tr.Rec. AA-Mod'!H179</f>
        <v>0.11252715662429869</v>
      </c>
      <c r="J179" s="15">
        <f aca="true" t="shared" si="47" ref="J179:L180">STDEVP(B170:B181)</f>
        <v>3113.4605541176415</v>
      </c>
      <c r="K179" s="15">
        <f t="shared" si="47"/>
        <v>4238.8437375828835</v>
      </c>
      <c r="L179" s="15">
        <f t="shared" si="47"/>
        <v>4847.234099926227</v>
      </c>
    </row>
    <row r="180" spans="1:12" ht="12.75">
      <c r="A180" s="1">
        <v>43646</v>
      </c>
      <c r="B180" s="9">
        <f>+'Tr.Rec. AA-Cons'!D180</f>
        <v>178096.59505966792</v>
      </c>
      <c r="C180" s="9">
        <f>+'Tr.Rec. AA-Mod'!D180</f>
        <v>189346.05808586895</v>
      </c>
      <c r="D180" s="9">
        <f>+'Tr.Rec. AA-Mod'!E180</f>
        <v>178093.34242343908</v>
      </c>
      <c r="E180" s="9">
        <f>+'Tr.Rec. AA-Cons'!F180</f>
        <v>0</v>
      </c>
      <c r="F180" s="9">
        <f>+'Tr.Rec. AA-Mod'!F180</f>
        <v>0</v>
      </c>
      <c r="G180" s="9">
        <f>+'Tr.Rec. AA-Mod'!G180</f>
        <v>0</v>
      </c>
      <c r="H180" s="16">
        <f>+'Tr.Rec. AA-Cons'!H180</f>
        <v>3.252636228845418E-05</v>
      </c>
      <c r="I180" s="16">
        <f>+'Tr.Rec. AA-Mod'!H180</f>
        <v>0.11252715662429869</v>
      </c>
      <c r="J180" s="15">
        <f t="shared" si="47"/>
        <v>2910.1420052775065</v>
      </c>
      <c r="K180" s="15">
        <f t="shared" si="47"/>
        <v>3930.618971819263</v>
      </c>
      <c r="L180" s="15">
        <f t="shared" si="47"/>
        <v>5055.276210548009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1">
      <selection activeCell="A39" sqref="A39"/>
    </sheetView>
  </sheetViews>
  <sheetFormatPr defaultColWidth="9.140625" defaultRowHeight="12.75"/>
  <cols>
    <col min="1" max="1" width="11.00390625" style="3" customWidth="1"/>
    <col min="2" max="4" width="9.7109375" style="0" customWidth="1"/>
  </cols>
  <sheetData>
    <row r="1" spans="1:3" ht="12.75">
      <c r="A1" s="32" t="s">
        <v>67</v>
      </c>
      <c r="B1" s="33"/>
      <c r="C1" s="33"/>
    </row>
    <row r="3" spans="2:4" ht="12.75">
      <c r="B3" s="3" t="s">
        <v>65</v>
      </c>
      <c r="C3" s="3" t="s">
        <v>66</v>
      </c>
      <c r="D3" t="s">
        <v>12</v>
      </c>
    </row>
    <row r="4" spans="1:4" ht="12.75">
      <c r="A4" s="3">
        <v>2004</v>
      </c>
      <c r="B4" s="19">
        <f>+'Tr.Rec. totali'!B6/'Tr.Rec. totali'!B2-1</f>
        <v>0.029200691167605264</v>
      </c>
      <c r="C4" s="19">
        <f>+'Tr.Rec. totali'!C6/'Tr.Rec. totali'!C2-1</f>
        <v>0.026629693725212622</v>
      </c>
      <c r="D4" s="19">
        <f>+'Tr.Rec. totali'!D6/'Tr.Rec. totali'!D2-1</f>
        <v>0.027254469832419748</v>
      </c>
    </row>
    <row r="5" spans="1:4" ht="12.75">
      <c r="A5" s="3">
        <v>2005</v>
      </c>
      <c r="B5" s="19">
        <f>+'Tr.Rec. totali'!B18/'Tr.Rec. totali'!B6-1</f>
        <v>0.08192391769786722</v>
      </c>
      <c r="C5" s="19">
        <f>+'Tr.Rec. totali'!C18/'Tr.Rec. totali'!C6-1</f>
        <v>0.10310431481141769</v>
      </c>
      <c r="D5" s="19">
        <f>+'Tr.Rec. totali'!D18/'Tr.Rec. totali'!D6-1</f>
        <v>0.12875706558842026</v>
      </c>
    </row>
    <row r="6" spans="1:4" ht="12.75">
      <c r="A6" s="3">
        <v>2006</v>
      </c>
      <c r="B6" s="19">
        <f>+'Tr.Rec. totali'!B30/'Tr.Rec. totali'!B18-1</f>
        <v>0.027948306694645764</v>
      </c>
      <c r="C6" s="19">
        <f>+'Tr.Rec. totali'!C30/'Tr.Rec. totali'!C18-1</f>
        <v>0.034373845849707596</v>
      </c>
      <c r="D6" s="19">
        <f>+'Tr.Rec. totali'!D30/'Tr.Rec. totali'!D18-1</f>
        <v>0.0541806621155303</v>
      </c>
    </row>
    <row r="7" spans="1:4" ht="12.75">
      <c r="A7" s="3">
        <v>2007</v>
      </c>
      <c r="B7" s="19">
        <f>+'Tr.Rec. totali'!B42/'Tr.Rec. totali'!B30-1</f>
        <v>0.001476830358131176</v>
      </c>
      <c r="C7" s="19">
        <f>+'Tr.Rec. totali'!C42/'Tr.Rec. totali'!C30-1</f>
        <v>-0.012288318609243176</v>
      </c>
      <c r="D7" s="19">
        <f>+'Tr.Rec. totali'!D42/'Tr.Rec. totali'!D30-1</f>
        <v>0.012762571284009372</v>
      </c>
    </row>
    <row r="8" spans="1:4" ht="12.75">
      <c r="A8" s="3">
        <v>2008</v>
      </c>
      <c r="B8" s="19">
        <f>+'Tr.Rec. totali'!B54/'Tr.Rec. totali'!B42-1</f>
        <v>0.001586568803889854</v>
      </c>
      <c r="C8" s="19">
        <f>+'Tr.Rec. totali'!C54/'Tr.Rec. totali'!C42-1</f>
        <v>-0.02985301836359433</v>
      </c>
      <c r="D8" s="19">
        <f>+'Tr.Rec. totali'!D54/'Tr.Rec. totali'!D42-1</f>
        <v>-0.23926402228780164</v>
      </c>
    </row>
    <row r="9" spans="1:4" ht="12.75">
      <c r="A9" s="3">
        <v>2009</v>
      </c>
      <c r="B9" s="19">
        <f>+'Tr.Rec. totali'!B66/'Tr.Rec. totali'!B54-1</f>
        <v>0.12456135576416183</v>
      </c>
      <c r="C9" s="19">
        <f>+'Tr.Rec. totali'!C66/'Tr.Rec. totali'!C54-1</f>
        <v>0.13245016526230602</v>
      </c>
      <c r="D9" s="19">
        <f>+'Tr.Rec. totali'!D66/'Tr.Rec. totali'!D54-1</f>
        <v>0.16878502137068585</v>
      </c>
    </row>
    <row r="10" spans="1:4" ht="12.75">
      <c r="A10" s="3">
        <v>2010</v>
      </c>
      <c r="B10" s="19">
        <f>+'Tr.Rec. totali'!B78/'Tr.Rec. totali'!B66-1</f>
        <v>-0.006434370133871714</v>
      </c>
      <c r="C10" s="19">
        <f>+'Tr.Rec. totali'!C78/'Tr.Rec. totali'!C66-1</f>
        <v>0.019043720914117213</v>
      </c>
      <c r="D10" s="19">
        <f>+'Tr.Rec. totali'!D78/'Tr.Rec. totali'!D66-1</f>
        <v>0.04771379562313083</v>
      </c>
    </row>
    <row r="11" spans="1:4" ht="12.75">
      <c r="A11" s="3">
        <v>2011</v>
      </c>
      <c r="B11" s="19">
        <f>+'Tr.Rec. totali'!B90/'Tr.Rec. totali'!B78-1</f>
        <v>-0.007440252932307878</v>
      </c>
      <c r="C11" s="19">
        <f>+'Tr.Rec. totali'!C90/'Tr.Rec. totali'!C78-1</f>
        <v>-0.0018354952852881468</v>
      </c>
      <c r="D11" s="19">
        <f>+'Tr.Rec. totali'!D90/'Tr.Rec. totali'!D78-1</f>
        <v>-0.040088412679392005</v>
      </c>
    </row>
    <row r="12" spans="1:4" ht="12.75">
      <c r="A12" s="3">
        <v>2012</v>
      </c>
      <c r="B12" s="19">
        <f>+'Tr.Rec. totali'!B102/'Tr.Rec. totali'!B90-1</f>
        <v>0.07962144216778988</v>
      </c>
      <c r="C12" s="19">
        <f>+'Tr.Rec. totali'!C102/'Tr.Rec. totali'!C90-1</f>
        <v>0.10591813384376958</v>
      </c>
      <c r="D12" s="19">
        <f>+'Tr.Rec. totali'!D102/'Tr.Rec. totali'!D90-1</f>
        <v>0.10535343721433654</v>
      </c>
    </row>
    <row r="13" spans="1:4" ht="12.75">
      <c r="A13" s="3">
        <v>2013</v>
      </c>
      <c r="B13" s="19">
        <f>+'Tr.Rec. totali'!B114/'Tr.Rec. totali'!B102-1</f>
        <v>0.1001927728657741</v>
      </c>
      <c r="C13" s="19">
        <f>+'Tr.Rec. totali'!C114/'Tr.Rec. totali'!C102-1</f>
        <v>0.11600373839657663</v>
      </c>
      <c r="D13" s="19">
        <f>+'Tr.Rec. totali'!D114/'Tr.Rec. totali'!D102-1</f>
        <v>0.13393094604821099</v>
      </c>
    </row>
    <row r="14" spans="1:4" ht="12.75">
      <c r="A14" s="3">
        <v>2014</v>
      </c>
      <c r="B14" s="19">
        <f>+'Tr.Rec. totali'!B126/'Tr.Rec. totali'!B114-1</f>
        <v>0.055996707321501527</v>
      </c>
      <c r="C14" s="19">
        <f>+'Tr.Rec. totali'!C126/'Tr.Rec. totali'!C114-1</f>
        <v>0.0640820327719216</v>
      </c>
      <c r="D14" s="19">
        <f>+'Tr.Rec. totali'!D126/'Tr.Rec. totali'!D114-1</f>
        <v>0.10505522028639169</v>
      </c>
    </row>
    <row r="15" spans="1:4" ht="12.75">
      <c r="A15" s="3">
        <v>2015</v>
      </c>
      <c r="B15" s="19">
        <f>+'Tr.Rec. totali'!B138/'Tr.Rec. totali'!B126-1</f>
        <v>0.012044998929335415</v>
      </c>
      <c r="C15" s="19">
        <f>+'Tr.Rec. totali'!C138/'Tr.Rec. totali'!C126-1</f>
        <v>0.017375012663083167</v>
      </c>
      <c r="D15" s="19">
        <f>+'Tr.Rec. totali'!D138/'Tr.Rec. totali'!D126-1</f>
        <v>0.0521838955434184</v>
      </c>
    </row>
    <row r="16" spans="1:4" ht="12.75">
      <c r="A16" s="3">
        <v>2016</v>
      </c>
      <c r="B16" s="19">
        <f>+'Tr.Rec. totali'!B150/'Tr.Rec. totali'!B138-1</f>
        <v>0.07427509382280428</v>
      </c>
      <c r="C16" s="19">
        <f>+'Tr.Rec. totali'!C150/'Tr.Rec. totali'!C138-1</f>
        <v>0.07350677423896124</v>
      </c>
      <c r="D16" s="19">
        <f>+'Tr.Rec. totali'!D150/'Tr.Rec. totali'!D138-1</f>
        <v>0.03944990913624835</v>
      </c>
    </row>
    <row r="17" spans="1:4" ht="12.75">
      <c r="A17" s="3">
        <v>2017</v>
      </c>
      <c r="B17" s="19">
        <f>+'Tr.Rec. totali'!B162/'Tr.Rec. totali'!B150-1</f>
        <v>0.041087971192756756</v>
      </c>
      <c r="C17" s="19">
        <f>+'Tr.Rec. totali'!C162/'Tr.Rec. totali'!C150-1</f>
        <v>0.03997951205461803</v>
      </c>
      <c r="D17" s="19">
        <f>+'Tr.Rec. totali'!D162/'Tr.Rec. totali'!D150-1</f>
        <v>0.03424677633422801</v>
      </c>
    </row>
    <row r="18" spans="1:4" ht="12.75">
      <c r="A18" s="3">
        <v>2018</v>
      </c>
      <c r="B18" s="19">
        <f>+'Tr.Rec. totali'!B174/'Tr.Rec. totali'!B162-1</f>
        <v>-0.048776157960180755</v>
      </c>
      <c r="C18" s="19">
        <f>+'Tr.Rec. totali'!C174/'Tr.Rec. totali'!C162-1</f>
        <v>-0.05886907847759326</v>
      </c>
      <c r="D18" s="19">
        <f>+'Tr.Rec. totali'!D174/'Tr.Rec. totali'!D162-1</f>
        <v>-0.052986083082224855</v>
      </c>
    </row>
    <row r="19" spans="1:4" ht="12.75">
      <c r="A19" s="3">
        <v>2019</v>
      </c>
      <c r="B19" s="19">
        <f>+'Tr.Rec. totali'!B180/'Tr.Rec. totali'!B174-1</f>
        <v>0.03569871899679433</v>
      </c>
      <c r="C19" s="19">
        <f>+'Tr.Rec. totali'!C180/'Tr.Rec. totali'!C174-1</f>
        <v>0.043138910264344466</v>
      </c>
      <c r="D19" s="19">
        <f>+'Tr.Rec. totali'!D180/'Tr.Rec. totali'!D174-1</f>
        <v>0.08431752743297505</v>
      </c>
    </row>
    <row r="21" spans="1:3" ht="12.75">
      <c r="A21" s="32" t="s">
        <v>68</v>
      </c>
      <c r="B21" s="33"/>
      <c r="C21" s="33"/>
    </row>
    <row r="23" spans="2:4" ht="12.75">
      <c r="B23" s="3" t="s">
        <v>65</v>
      </c>
      <c r="C23" s="3" t="s">
        <v>66</v>
      </c>
      <c r="D23" t="s">
        <v>12</v>
      </c>
    </row>
    <row r="24" spans="1:4" ht="12.75">
      <c r="A24" s="3">
        <v>2004</v>
      </c>
      <c r="B24" s="20">
        <f>+'Tr.Rec. totali'!B6-'Tr.Rec. totali'!B2</f>
        <v>2920.0691167605255</v>
      </c>
      <c r="C24" s="20">
        <f>+'Tr.Rec. totali'!C6-'Tr.Rec. totali'!C2</f>
        <v>2662.969372521271</v>
      </c>
      <c r="D24" s="20">
        <f>+'Tr.Rec. totali'!D6-'Tr.Rec. totali'!D2</f>
        <v>2725.4469832419854</v>
      </c>
    </row>
    <row r="25" spans="1:4" ht="12.75">
      <c r="A25" s="3">
        <v>2005</v>
      </c>
      <c r="B25" s="20">
        <f>+'Tr.Rec. totali'!B18-'Tr.Rec. totali'!B6</f>
        <v>8431.615271780305</v>
      </c>
      <c r="C25" s="20">
        <f>+'Tr.Rec. totali'!C18-'Tr.Rec. totali'!C6</f>
        <v>10584.995113659359</v>
      </c>
      <c r="D25" s="20">
        <f>+'Tr.Rec. totali'!D18-'Tr.Rec. totali'!D6</f>
        <v>13226.62711482108</v>
      </c>
    </row>
    <row r="26" spans="1:4" ht="12.75">
      <c r="A26" s="3">
        <v>2006</v>
      </c>
      <c r="B26" s="20">
        <f>+'Tr.Rec. totali'!B30-'Tr.Rec. totali'!B18</f>
        <v>3112.091026256341</v>
      </c>
      <c r="C26" s="20">
        <f>+'Tr.Rec. totali'!C30-'Tr.Rec. totali'!C18</f>
        <v>3892.7680740411306</v>
      </c>
      <c r="D26" s="20">
        <f>+'Tr.Rec. totali'!D30-'Tr.Rec. totali'!D18</f>
        <v>6282.360148302076</v>
      </c>
    </row>
    <row r="27" spans="1:4" ht="12.75">
      <c r="A27" s="3">
        <v>2007</v>
      </c>
      <c r="B27" s="20">
        <f>+'Tr.Rec. totali'!B42-'Tr.Rec. totali'!B30</f>
        <v>169.04357843888283</v>
      </c>
      <c r="C27" s="20">
        <f>+'Tr.Rec. totali'!C42-'Tr.Rec. totali'!C30</f>
        <v>-1439.4626438201522</v>
      </c>
      <c r="D27" s="20">
        <f>+'Tr.Rec. totali'!D42-'Tr.Rec. totali'!D30</f>
        <v>1560.025680429797</v>
      </c>
    </row>
    <row r="28" spans="1:4" ht="12.75">
      <c r="A28" s="3">
        <v>2008</v>
      </c>
      <c r="B28" s="20">
        <f>+'Tr.Rec. totali'!B54-'Tr.Rec. totali'!B42</f>
        <v>181.87285451660864</v>
      </c>
      <c r="C28" s="20">
        <f>+'Tr.Rec. totali'!C54-'Tr.Rec. totali'!C42</f>
        <v>-3454.0321355055203</v>
      </c>
      <c r="D28" s="20">
        <f>+'Tr.Rec. totali'!D54-'Tr.Rec. totali'!D42</f>
        <v>-29619.560419031026</v>
      </c>
    </row>
    <row r="29" spans="1:4" ht="12.75">
      <c r="A29" s="3">
        <v>2009</v>
      </c>
      <c r="B29" s="20">
        <f>+'Tr.Rec. totali'!B66-'Tr.Rec. totali'!B54</f>
        <v>14301.47367820052</v>
      </c>
      <c r="C29" s="20">
        <f>+'Tr.Rec. totali'!C66-'Tr.Rec. totali'!C54</f>
        <v>14867.165194317058</v>
      </c>
      <c r="D29" s="20">
        <f>+'Tr.Rec. totali'!D66-'Tr.Rec. totali'!D54</f>
        <v>15895.31242600012</v>
      </c>
    </row>
    <row r="30" spans="1:4" ht="12.75">
      <c r="A30" s="3">
        <v>2010</v>
      </c>
      <c r="B30" s="20">
        <f>+'Tr.Rec. totali'!B78-'Tr.Rec. totali'!B66</f>
        <v>-830.7811992602365</v>
      </c>
      <c r="C30" s="20">
        <f>+'Tr.Rec. totali'!C78-'Tr.Rec. totali'!C66</f>
        <v>2420.7312144245807</v>
      </c>
      <c r="D30" s="20">
        <f>+'Tr.Rec. totali'!D78-'Tr.Rec. totali'!D66</f>
        <v>5251.867596402313</v>
      </c>
    </row>
    <row r="31" spans="1:4" ht="12.75">
      <c r="A31" s="3">
        <v>2011</v>
      </c>
      <c r="B31" s="20">
        <f>+'Tr.Rec. totali'!B90-'Tr.Rec. totali'!B78</f>
        <v>-954.4757069089246</v>
      </c>
      <c r="C31" s="20">
        <f>+'Tr.Rec. totali'!C90-'Tr.Rec. totali'!C78</f>
        <v>-237.76112808425387</v>
      </c>
      <c r="D31" s="20">
        <f>+'Tr.Rec. totali'!D90-'Tr.Rec. totali'!D78</f>
        <v>-4623.079115250977</v>
      </c>
    </row>
    <row r="32" spans="1:4" ht="12.75">
      <c r="A32" s="3">
        <v>2012</v>
      </c>
      <c r="B32" s="20">
        <f>+'Tr.Rec. totali'!B102-'Tr.Rec. totali'!B90</f>
        <v>10138.270576842275</v>
      </c>
      <c r="C32" s="20">
        <f>+'Tr.Rec. totali'!C102-'Tr.Rec. totali'!C90</f>
        <v>13694.936465581428</v>
      </c>
      <c r="D32" s="20">
        <f>+'Tr.Rec. totali'!D102-'Tr.Rec. totali'!D90</f>
        <v>11662.5201899026</v>
      </c>
    </row>
    <row r="33" spans="1:4" ht="12.75">
      <c r="A33" s="3">
        <v>2013</v>
      </c>
      <c r="B33" s="20">
        <f>+'Tr.Rec. totali'!B114-'Tr.Rec. totali'!B102</f>
        <v>13773.418247291964</v>
      </c>
      <c r="C33" s="20">
        <f>+'Tr.Rec. totali'!C114-'Tr.Rec. totali'!C102</f>
        <v>16587.64246710806</v>
      </c>
      <c r="D33" s="20">
        <f>+'Tr.Rec. totali'!D114-'Tr.Rec. totali'!D102</f>
        <v>16387.994214500926</v>
      </c>
    </row>
    <row r="34" spans="1:4" ht="12.75">
      <c r="A34" s="3">
        <v>2014</v>
      </c>
      <c r="B34" s="20">
        <f>+'Tr.Rec. totali'!B126-'Tr.Rec. totali'!B114</f>
        <v>8469.087463610776</v>
      </c>
      <c r="C34" s="20">
        <f>+'Tr.Rec. totali'!C126-'Tr.Rec. totali'!C114</f>
        <v>10226.207713436743</v>
      </c>
      <c r="D34" s="20">
        <f>+'Tr.Rec. totali'!D126-'Tr.Rec. totali'!D114</f>
        <v>14576.360843973525</v>
      </c>
    </row>
    <row r="35" spans="1:4" ht="12.75">
      <c r="A35" s="3">
        <v>2015</v>
      </c>
      <c r="B35" s="20">
        <f>+'Tr.Rec. totali'!B138-'Tr.Rec. totali'!B126</f>
        <v>1923.727073713555</v>
      </c>
      <c r="C35" s="20">
        <f>+'Tr.Rec. totali'!C138-'Tr.Rec. totali'!C126</f>
        <v>2950.38417519044</v>
      </c>
      <c r="D35" s="20">
        <f>+'Tr.Rec. totali'!D138-'Tr.Rec. totali'!D126</f>
        <v>8001.141479716403</v>
      </c>
    </row>
    <row r="36" spans="1:4" ht="12.75">
      <c r="A36" s="3">
        <v>2016</v>
      </c>
      <c r="B36" s="20">
        <f>+'Tr.Rec. totali'!B150-'Tr.Rec. totali'!B138</f>
        <v>12005.485389994428</v>
      </c>
      <c r="C36" s="20">
        <f>+'Tr.Rec. totali'!C150-'Tr.Rec. totali'!C138</f>
        <v>12698.776269501337</v>
      </c>
      <c r="D36" s="20">
        <f>+'Tr.Rec. totali'!D150-'Tr.Rec. totali'!D138</f>
        <v>6364.336167513684</v>
      </c>
    </row>
    <row r="37" spans="1:4" ht="12.75">
      <c r="A37" s="3">
        <v>2017</v>
      </c>
      <c r="B37" s="20">
        <f>+'Tr.Rec. totali'!B162-'Tr.Rec. totali'!B150</f>
        <v>7134.552189073816</v>
      </c>
      <c r="C37" s="20">
        <f>+'Tr.Rec. totali'!C162-'Tr.Rec. totali'!C150</f>
        <v>7414.413207624777</v>
      </c>
      <c r="D37" s="20">
        <f>+'Tr.Rec. totali'!D162-'Tr.Rec. totali'!D150</f>
        <v>5742.888270009484</v>
      </c>
    </row>
    <row r="38" spans="1:4" ht="12.75">
      <c r="A38" s="3">
        <v>2018</v>
      </c>
      <c r="B38" s="20">
        <f>+'Tr.Rec. totali'!B174-'Tr.Rec. totali'!B162</f>
        <v>-8817.531883076415</v>
      </c>
      <c r="C38" s="20">
        <f>+'Tr.Rec. totali'!C174-'Tr.Rec. totali'!C162</f>
        <v>-11354.063469122106</v>
      </c>
      <c r="D38" s="20">
        <f>+'Tr.Rec. totali'!D174-'Tr.Rec. totali'!D162</f>
        <v>-9189.601133688731</v>
      </c>
    </row>
    <row r="39" spans="1:4" ht="12.75">
      <c r="A39" s="3">
        <v>2019</v>
      </c>
      <c r="B39" s="20">
        <f>+'Tr.Rec. totali'!B180-'Tr.Rec. totali'!B174</f>
        <v>6138.677382433496</v>
      </c>
      <c r="C39" s="20">
        <f>+'Tr.Rec. totali'!C180-'Tr.Rec. totali'!C174</f>
        <v>7830.388194994797</v>
      </c>
      <c r="D39" s="20">
        <f>+'Tr.Rec. totali'!D180-'Tr.Rec. totali'!D174</f>
        <v>13848.701976595825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17" customFormat="1" ht="39" customHeight="1">
      <c r="B1" s="18" t="s">
        <v>46</v>
      </c>
      <c r="C1" s="18" t="s">
        <v>47</v>
      </c>
      <c r="D1" s="18" t="s">
        <v>12</v>
      </c>
    </row>
    <row r="2" spans="1:4" ht="12.75">
      <c r="A2" s="8" t="s">
        <v>16</v>
      </c>
      <c r="B2" s="11">
        <v>38230</v>
      </c>
      <c r="C2" s="11">
        <v>38230</v>
      </c>
      <c r="D2" s="11">
        <v>38230</v>
      </c>
    </row>
    <row r="3" spans="1:4" ht="12.75">
      <c r="A3" s="8" t="s">
        <v>17</v>
      </c>
      <c r="B3" s="11">
        <v>41274</v>
      </c>
      <c r="C3" s="11">
        <v>41274</v>
      </c>
      <c r="D3" s="11">
        <v>41274</v>
      </c>
    </row>
    <row r="4" spans="1:4" ht="12.75">
      <c r="A4" s="8" t="s">
        <v>18</v>
      </c>
      <c r="B4" s="3">
        <f>8*12+4</f>
        <v>100</v>
      </c>
      <c r="C4" s="3">
        <f>8*12+4</f>
        <v>100</v>
      </c>
      <c r="D4" s="3">
        <f>8*12+4</f>
        <v>100</v>
      </c>
    </row>
    <row r="5" spans="1:4" ht="7.5" customHeight="1">
      <c r="A5" s="8"/>
      <c r="B5" s="3"/>
      <c r="C5" s="3"/>
      <c r="D5" s="3"/>
    </row>
    <row r="6" spans="1:4" ht="12.75">
      <c r="A6" s="8" t="s">
        <v>19</v>
      </c>
      <c r="B6" s="7">
        <v>100000</v>
      </c>
      <c r="C6" s="7">
        <v>100000</v>
      </c>
      <c r="D6" s="7">
        <v>100000</v>
      </c>
    </row>
    <row r="7" spans="1:4" ht="12.75">
      <c r="A7" s="8" t="s">
        <v>20</v>
      </c>
      <c r="B7" s="7">
        <f>+'Tr.Rec. totali'!B102</f>
        <v>137469.1791966263</v>
      </c>
      <c r="C7" s="7">
        <f>+'Tr.Rec. totali'!C102</f>
        <v>142992.3095271349</v>
      </c>
      <c r="D7" s="7">
        <f>+'Tr.Rec. totali'!D102</f>
        <v>122361.52060481797</v>
      </c>
    </row>
    <row r="8" spans="1:4" ht="12.75">
      <c r="A8" s="8" t="s">
        <v>21</v>
      </c>
      <c r="B8" s="12">
        <f>+B7/B6-1</f>
        <v>0.3746917919662629</v>
      </c>
      <c r="C8" s="12">
        <f>+C7/C6-1</f>
        <v>0.4299230952713491</v>
      </c>
      <c r="D8" s="12">
        <f>+D7/D6-1</f>
        <v>0.22361520604817975</v>
      </c>
    </row>
    <row r="9" spans="1:4" ht="12.75">
      <c r="A9" s="8" t="s">
        <v>22</v>
      </c>
      <c r="B9" s="12">
        <f>+((1+B8)^(1/B4))-1</f>
        <v>0.003187364424893202</v>
      </c>
      <c r="C9" s="12">
        <f>+((1+C8)^(1/C4))-1</f>
        <v>0.003582608889547867</v>
      </c>
      <c r="D9" s="12">
        <f>+((1+D8)^(1/D4))-1</f>
        <v>0.002020135334726225</v>
      </c>
    </row>
    <row r="10" spans="1:4" ht="12.75">
      <c r="A10" s="8" t="s">
        <v>23</v>
      </c>
      <c r="B10" s="7">
        <f>+(B7-B6)/B4</f>
        <v>374.691791966263</v>
      </c>
      <c r="C10" s="7">
        <f>+(C7-C6)/C4</f>
        <v>429.923095271349</v>
      </c>
      <c r="D10" s="7">
        <f>+(D7-D6)/D4</f>
        <v>223.6152060481797</v>
      </c>
    </row>
    <row r="11" spans="1:4" ht="12.75">
      <c r="A11" s="8" t="s">
        <v>24</v>
      </c>
      <c r="B11" s="12">
        <f>+(((1+B8)^(1/B4))^12)-1</f>
        <v>0.038926061620755625</v>
      </c>
      <c r="C11" s="12">
        <f>+(((1+C8)^(1/C4))^12)-1</f>
        <v>0.0438486206769193</v>
      </c>
      <c r="D11" s="12">
        <f>+(((1+D8)^(1/D4))^12)-1</f>
        <v>0.024512788468324942</v>
      </c>
    </row>
    <row r="12" spans="1:4" ht="7.5" customHeight="1">
      <c r="A12" s="8"/>
      <c r="B12" s="3"/>
      <c r="C12" s="3"/>
      <c r="D12" s="3"/>
    </row>
    <row r="13" spans="1:4" ht="12.75">
      <c r="A13" s="8" t="s">
        <v>25</v>
      </c>
      <c r="B13" s="3">
        <v>63</v>
      </c>
      <c r="C13" s="3">
        <v>66</v>
      </c>
      <c r="D13" s="3">
        <v>62</v>
      </c>
    </row>
    <row r="14" spans="1:4" ht="12.75">
      <c r="A14" s="8" t="s">
        <v>26</v>
      </c>
      <c r="B14" s="3">
        <v>37</v>
      </c>
      <c r="C14" s="3">
        <v>34</v>
      </c>
      <c r="D14" s="3">
        <v>38</v>
      </c>
    </row>
    <row r="15" spans="1:4" ht="12.75">
      <c r="A15" s="8" t="s">
        <v>27</v>
      </c>
      <c r="B15" s="12">
        <f>+B13/B4</f>
        <v>0.63</v>
      </c>
      <c r="C15" s="12">
        <f>+C13/C4</f>
        <v>0.66</v>
      </c>
      <c r="D15" s="12">
        <f>+D13/D4</f>
        <v>0.62</v>
      </c>
    </row>
    <row r="16" spans="1:4" ht="12.75">
      <c r="A16" s="8" t="s">
        <v>28</v>
      </c>
      <c r="B16" s="7">
        <v>1317.531881886565</v>
      </c>
      <c r="C16" s="7">
        <v>1480.3454767930318</v>
      </c>
      <c r="D16" s="7">
        <v>1888.4529769500355</v>
      </c>
    </row>
    <row r="17" spans="1:4" ht="12.75">
      <c r="A17" s="8" t="s">
        <v>29</v>
      </c>
      <c r="B17" s="7">
        <v>-1230.6845773574946</v>
      </c>
      <c r="C17" s="7">
        <v>-1609.1321159177999</v>
      </c>
      <c r="D17" s="7">
        <v>-2492.6990517390586</v>
      </c>
    </row>
    <row r="18" spans="1:4" ht="7.5" customHeight="1">
      <c r="A18" s="8"/>
      <c r="B18" s="3"/>
      <c r="C18" s="3"/>
      <c r="D18" s="3"/>
    </row>
    <row r="19" spans="1:4" ht="12.75">
      <c r="A19" s="8" t="s">
        <v>30</v>
      </c>
      <c r="B19" s="13">
        <v>-0.0341</v>
      </c>
      <c r="C19" s="13">
        <v>-0.0448</v>
      </c>
      <c r="D19" s="13">
        <v>-0.0666</v>
      </c>
    </row>
    <row r="20" spans="1:4" ht="12.75">
      <c r="A20" s="8" t="s">
        <v>31</v>
      </c>
      <c r="B20" s="7">
        <v>-3908.67</v>
      </c>
      <c r="C20" s="7">
        <v>-5107.95</v>
      </c>
      <c r="D20" s="7">
        <v>-7466.3</v>
      </c>
    </row>
    <row r="21" spans="1:4" ht="12.75">
      <c r="A21" s="8" t="s">
        <v>56</v>
      </c>
      <c r="B21" s="3">
        <v>4</v>
      </c>
      <c r="C21" s="3">
        <v>4</v>
      </c>
      <c r="D21" s="3">
        <v>6</v>
      </c>
    </row>
    <row r="22" spans="1:4" ht="12.75">
      <c r="A22" s="8" t="s">
        <v>32</v>
      </c>
      <c r="B22" s="3">
        <v>3</v>
      </c>
      <c r="C22" s="3">
        <v>4</v>
      </c>
      <c r="D22" s="3">
        <v>7</v>
      </c>
    </row>
    <row r="23" spans="1:4" ht="12.75">
      <c r="A23" s="8" t="s">
        <v>33</v>
      </c>
      <c r="B23" s="3">
        <v>0</v>
      </c>
      <c r="C23" s="3">
        <v>0</v>
      </c>
      <c r="D23" s="3">
        <v>5</v>
      </c>
    </row>
    <row r="24" spans="1:4" ht="7.5" customHeight="1">
      <c r="A24" s="8"/>
      <c r="B24" s="3"/>
      <c r="C24" s="3"/>
      <c r="D24" s="3"/>
    </row>
    <row r="25" spans="1:4" ht="12.75">
      <c r="A25" s="8" t="s">
        <v>34</v>
      </c>
      <c r="B25" s="13">
        <v>0.037</v>
      </c>
      <c r="C25" s="13">
        <v>0.0422</v>
      </c>
      <c r="D25" s="13">
        <v>0.0855</v>
      </c>
    </row>
    <row r="26" spans="1:4" ht="12.75">
      <c r="A26" s="8" t="s">
        <v>35</v>
      </c>
      <c r="B26" s="7">
        <v>4601.21</v>
      </c>
      <c r="C26" s="7">
        <v>5151.21</v>
      </c>
      <c r="D26" s="7">
        <v>7705.63</v>
      </c>
    </row>
    <row r="27" spans="1:4" ht="12.75">
      <c r="A27" s="8" t="s">
        <v>57</v>
      </c>
      <c r="B27" s="3">
        <v>7</v>
      </c>
      <c r="C27" s="3">
        <v>7</v>
      </c>
      <c r="D27" s="3">
        <v>7</v>
      </c>
    </row>
    <row r="28" spans="1:4" ht="12.75">
      <c r="A28" s="8" t="s">
        <v>36</v>
      </c>
      <c r="B28" s="3">
        <v>4</v>
      </c>
      <c r="C28" s="3">
        <v>7</v>
      </c>
      <c r="D28" s="3">
        <v>7</v>
      </c>
    </row>
    <row r="29" spans="1:4" ht="12.75">
      <c r="A29" s="8" t="s">
        <v>37</v>
      </c>
      <c r="B29" s="3">
        <v>0</v>
      </c>
      <c r="C29" s="3">
        <v>0</v>
      </c>
      <c r="D29" s="3">
        <v>2</v>
      </c>
    </row>
    <row r="30" spans="1:4" ht="7.5" customHeight="1">
      <c r="A30" s="8"/>
      <c r="B30" s="3"/>
      <c r="C30" s="3"/>
      <c r="D30" s="3"/>
    </row>
    <row r="31" spans="1:4" ht="12.75">
      <c r="A31" s="8" t="s">
        <v>58</v>
      </c>
      <c r="B31" s="11">
        <v>39233</v>
      </c>
      <c r="C31" s="11">
        <v>39233</v>
      </c>
      <c r="D31" s="11">
        <v>39233</v>
      </c>
    </row>
    <row r="32" spans="1:4" ht="12.75">
      <c r="A32" s="8" t="s">
        <v>59</v>
      </c>
      <c r="B32" s="7">
        <f>+'Tr.Rec. totali'!B35</f>
        <v>117617.18245370616</v>
      </c>
      <c r="C32" s="7">
        <f>+'Tr.Rec. totali'!C35</f>
        <v>121127.29414503882</v>
      </c>
      <c r="D32" s="7">
        <f>+'Tr.Rec. totali'!D35</f>
        <v>128252.86019744536</v>
      </c>
    </row>
    <row r="33" spans="1:4" ht="12.75">
      <c r="A33" s="8" t="s">
        <v>60</v>
      </c>
      <c r="B33" s="11">
        <v>39629</v>
      </c>
      <c r="C33" s="11">
        <v>39629</v>
      </c>
      <c r="D33" s="11">
        <v>39871</v>
      </c>
    </row>
    <row r="34" spans="1:4" ht="12.75">
      <c r="A34" s="8" t="s">
        <v>59</v>
      </c>
      <c r="B34" s="7">
        <f>+'Tr.Rec. totali'!B48</f>
        <v>106839.70707110075</v>
      </c>
      <c r="C34" s="7">
        <f>+'Tr.Rec. totali'!C48</f>
        <v>105682.62974478643</v>
      </c>
      <c r="D34" s="7">
        <f>+'Tr.Rec. totali'!D56</f>
        <v>87231.54552388002</v>
      </c>
    </row>
    <row r="35" spans="1:4" ht="12.75">
      <c r="A35" s="8" t="s">
        <v>61</v>
      </c>
      <c r="B35" s="13">
        <f>+B34/B32-1</f>
        <v>-0.0916318105719578</v>
      </c>
      <c r="C35" s="13">
        <f>+C34/C32-1</f>
        <v>-0.1275077141718267</v>
      </c>
      <c r="D35" s="13">
        <f>+D34/D32-1</f>
        <v>-0.31984717230019666</v>
      </c>
    </row>
    <row r="36" spans="1:4" ht="12.75">
      <c r="A36" s="8" t="s">
        <v>62</v>
      </c>
      <c r="B36" s="7">
        <f>+B34-B32</f>
        <v>-10777.475382605408</v>
      </c>
      <c r="C36" s="7">
        <f>+C34-C32</f>
        <v>-15444.664400252383</v>
      </c>
      <c r="D36" s="7">
        <f>+D34-D32</f>
        <v>-41021.31467356534</v>
      </c>
    </row>
    <row r="37" spans="1:4" ht="12.75">
      <c r="A37" s="8" t="s">
        <v>63</v>
      </c>
      <c r="B37" s="11">
        <v>39933</v>
      </c>
      <c r="C37" s="11">
        <v>40147</v>
      </c>
      <c r="D37" s="11" t="s">
        <v>64</v>
      </c>
    </row>
    <row r="38" spans="1:4" ht="7.5" customHeight="1">
      <c r="A38" s="8"/>
      <c r="B38" s="3"/>
      <c r="C38" s="3"/>
      <c r="D38" s="3"/>
    </row>
    <row r="39" spans="1:4" ht="12.75">
      <c r="A39" s="8" t="s">
        <v>51</v>
      </c>
      <c r="B39" s="7">
        <f>+AVERAGE('Tr.Rec. totali'!J11:J102)</f>
        <v>2432.545427535444</v>
      </c>
      <c r="C39" s="7">
        <f>+AVERAGE('Tr.Rec. totali'!K11:K102)</f>
        <v>3010.5697979134447</v>
      </c>
      <c r="D39" s="7">
        <f>+AVERAGE('Tr.Rec. totali'!L11:L102)</f>
        <v>4212.130533313344</v>
      </c>
    </row>
    <row r="40" spans="1:4" ht="12.75">
      <c r="A40" s="8" t="s">
        <v>52</v>
      </c>
      <c r="B40" s="7">
        <f>+MEDIAN('Tr.Rec. totali'!J11:J102)</f>
        <v>2282.3229732753666</v>
      </c>
      <c r="C40" s="7">
        <f>+MEDIAN('Tr.Rec. totali'!K11:K102)</f>
        <v>2895.8993670339323</v>
      </c>
      <c r="D40" s="7">
        <f>+MEDIAN('Tr.Rec. totali'!L11:L102)</f>
        <v>3983.3378488817884</v>
      </c>
    </row>
    <row r="41" spans="1:4" ht="12.75">
      <c r="A41" s="8" t="s">
        <v>53</v>
      </c>
      <c r="B41" s="7">
        <f>+MAX('Tr.Rec. totali'!J11:J102)</f>
        <v>4282.431790383176</v>
      </c>
      <c r="C41" s="7">
        <f>+MAX('Tr.Rec. totali'!K11:K102)</f>
        <v>5063.219149730203</v>
      </c>
      <c r="D41" s="7">
        <f>+MAX('Tr.Rec. totali'!L11:L102)</f>
        <v>9905.102625629957</v>
      </c>
    </row>
    <row r="42" spans="1:4" ht="12.75">
      <c r="A42" s="8" t="s">
        <v>54</v>
      </c>
      <c r="B42" s="7">
        <f>QUARTILE('Tr.Rec. totali'!J11:J102,1)</f>
        <v>1962.3112991852577</v>
      </c>
      <c r="C42" s="7">
        <f>QUARTILE('Tr.Rec. totali'!K11:K102,1)</f>
        <v>2339.9048277130705</v>
      </c>
      <c r="D42" s="7">
        <f>QUARTILE('Tr.Rec. totali'!L11:L102,1)</f>
        <v>2644.635918923409</v>
      </c>
    </row>
    <row r="43" spans="1:4" ht="12.75">
      <c r="A43" s="8" t="s">
        <v>55</v>
      </c>
      <c r="B43" s="7">
        <f>QUARTILE('Tr.Rec. totali'!J11:J102,3)</f>
        <v>3068.3970088334854</v>
      </c>
      <c r="C43" s="7">
        <f>QUARTILE('Tr.Rec. totali'!K11:K102,3)</f>
        <v>3598.3563067972523</v>
      </c>
      <c r="D43" s="7">
        <f>QUARTILE('Tr.Rec. totali'!L11:L102,3)</f>
        <v>5231.051500579547</v>
      </c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2012-06-10T18:23:50Z</dcterms:created>
  <dcterms:modified xsi:type="dcterms:W3CDTF">2019-06-03T19:33:11Z</dcterms:modified>
  <cp:category/>
  <cp:version/>
  <cp:contentType/>
  <cp:contentStatus/>
</cp:coreProperties>
</file>